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ink/ink14.xml" ContentType="application/inkml+xml"/>
  <Override PartName="/xl/ink/ink15.xml" ContentType="application/inkml+xml"/>
  <Override PartName="/xl/ink/ink16.xml" ContentType="application/inkml+xml"/>
  <Override PartName="/xl/ink/ink17.xml" ContentType="application/inkml+xml"/>
  <Override PartName="/xl/ink/ink18.xml" ContentType="application/inkml+xml"/>
  <Override PartName="/xl/ink/ink19.xml" ContentType="application/inkml+xml"/>
  <Override PartName="/xl/ink/ink20.xml" ContentType="application/inkml+xml"/>
  <Override PartName="/xl/ink/ink21.xml" ContentType="application/inkml+xml"/>
  <Override PartName="/xl/ink/ink22.xml" ContentType="application/inkml+xml"/>
  <Override PartName="/xl/ink/ink23.xml" ContentType="application/inkml+xml"/>
  <Override PartName="/xl/ink/ink24.xml" ContentType="application/inkml+xml"/>
  <Override PartName="/xl/ink/ink25.xml" ContentType="application/inkml+xml"/>
  <Override PartName="/xl/ink/ink26.xml" ContentType="application/inkml+xml"/>
  <Override PartName="/xl/ink/ink27.xml" ContentType="application/inkml+xml"/>
  <Override PartName="/xl/ink/ink28.xml" ContentType="application/inkml+xml"/>
  <Override PartName="/xl/ink/ink29.xml" ContentType="application/inkml+xml"/>
  <Override PartName="/xl/ink/ink30.xml" ContentType="application/inkml+xml"/>
  <Override PartName="/xl/ink/ink31.xml" ContentType="application/inkml+xml"/>
  <Override PartName="/xl/ink/ink32.xml" ContentType="application/inkml+xml"/>
  <Override PartName="/xl/ink/ink33.xml" ContentType="application/inkml+xml"/>
  <Override PartName="/xl/ink/ink34.xml" ContentType="application/inkml+xml"/>
  <Override PartName="/xl/ink/ink35.xml" ContentType="application/inkml+xml"/>
  <Override PartName="/xl/ink/ink36.xml" ContentType="application/inkml+xml"/>
  <Override PartName="/xl/ink/ink37.xml" ContentType="application/inkml+xml"/>
  <Override PartName="/xl/ink/ink38.xml" ContentType="application/inkml+xml"/>
  <Override PartName="/xl/ink/ink39.xml" ContentType="application/inkml+xml"/>
  <Override PartName="/xl/ink/ink40.xml" ContentType="application/inkml+xml"/>
  <Override PartName="/xl/ink/ink41.xml" ContentType="application/inkml+xml"/>
  <Override PartName="/xl/ink/ink42.xml" ContentType="application/inkml+xml"/>
  <Override PartName="/xl/ink/ink43.xml" ContentType="application/inkml+xml"/>
  <Override PartName="/xl/ink/ink44.xml" ContentType="application/inkml+xml"/>
  <Override PartName="/xl/ink/ink45.xml" ContentType="application/inkml+xml"/>
  <Override PartName="/xl/ink/ink46.xml" ContentType="application/inkml+xml"/>
  <Override PartName="/xl/ink/ink47.xml" ContentType="application/inkml+xml"/>
  <Override PartName="/xl/ink/ink48.xml" ContentType="application/inkml+xml"/>
  <Override PartName="/xl/ink/ink49.xml" ContentType="application/inkml+xml"/>
  <Override PartName="/xl/ink/ink50.xml" ContentType="application/inkml+xml"/>
  <Override PartName="/xl/ink/ink51.xml" ContentType="application/inkml+xml"/>
  <Override PartName="/xl/ink/ink52.xml" ContentType="application/inkml+xml"/>
  <Override PartName="/xl/ink/ink53.xml" ContentType="application/inkml+xml"/>
  <Override PartName="/xl/ink/ink54.xml" ContentType="application/inkml+xml"/>
  <Override PartName="/xl/ink/ink55.xml" ContentType="application/inkml+xml"/>
  <Override PartName="/xl/ink/ink56.xml" ContentType="application/inkml+xml"/>
  <Override PartName="/xl/ink/ink57.xml" ContentType="application/inkml+xml"/>
  <Override PartName="/xl/ink/ink58.xml" ContentType="application/inkml+xml"/>
  <Override PartName="/xl/ink/ink59.xml" ContentType="application/inkml+xml"/>
  <Override PartName="/xl/ink/ink60.xml" ContentType="application/inkml+xml"/>
  <Override PartName="/xl/ink/ink61.xml" ContentType="application/inkml+xml"/>
  <Override PartName="/xl/ink/ink62.xml" ContentType="application/inkml+xml"/>
  <Override PartName="/xl/ink/ink63.xml" ContentType="application/inkml+xml"/>
  <Override PartName="/xl/ink/ink64.xml" ContentType="application/inkml+xml"/>
  <Override PartName="/xl/ink/ink65.xml" ContentType="application/inkml+xml"/>
  <Override PartName="/xl/ink/ink66.xml" ContentType="application/inkml+xml"/>
  <Override PartName="/xl/ink/ink67.xml" ContentType="application/inkml+xml"/>
  <Override PartName="/xl/ink/ink68.xml" ContentType="application/inkml+xml"/>
  <Override PartName="/xl/ink/ink69.xml" ContentType="application/inkml+xml"/>
  <Override PartName="/xl/ink/ink70.xml" ContentType="application/inkml+xml"/>
  <Override PartName="/xl/ink/ink71.xml" ContentType="application/inkml+xml"/>
  <Override PartName="/xl/ink/ink72.xml" ContentType="application/inkml+xml"/>
  <Override PartName="/xl/ink/ink73.xml" ContentType="application/inkml+xml"/>
  <Override PartName="/xl/ink/ink74.xml" ContentType="application/inkml+xml"/>
  <Override PartName="/xl/ink/ink75.xml" ContentType="application/inkml+xml"/>
  <Override PartName="/xl/ink/ink76.xml" ContentType="application/inkml+xml"/>
  <Override PartName="/xl/ink/ink77.xml" ContentType="application/inkml+xml"/>
  <Override PartName="/xl/ink/ink78.xml" ContentType="application/inkml+xml"/>
  <Override PartName="/xl/ink/ink79.xml" ContentType="application/inkml+xml"/>
  <Override PartName="/xl/ink/ink80.xml" ContentType="application/inkml+xml"/>
  <Override PartName="/xl/ink/ink81.xml" ContentType="application/inkml+xml"/>
  <Override PartName="/xl/ink/ink82.xml" ContentType="application/inkml+xml"/>
  <Override PartName="/xl/ink/ink83.xml" ContentType="application/inkml+xml"/>
  <Override PartName="/xl/ink/ink84.xml" ContentType="application/inkml+xml"/>
  <Override PartName="/xl/ink/ink85.xml" ContentType="application/inkml+xml"/>
  <Override PartName="/xl/ink/ink86.xml" ContentType="application/inkml+xml"/>
  <Override PartName="/xl/ink/ink87.xml" ContentType="application/inkml+xml"/>
  <Override PartName="/xl/ink/ink88.xml" ContentType="application/inkml+xml"/>
  <Override PartName="/xl/ink/ink89.xml" ContentType="application/inkml+xml"/>
  <Override PartName="/xl/ink/ink90.xml" ContentType="application/inkml+xml"/>
  <Override PartName="/xl/ink/ink91.xml" ContentType="application/inkml+xml"/>
  <Override PartName="/xl/ink/ink92.xml" ContentType="application/inkml+xml"/>
  <Override PartName="/xl/ink/ink93.xml" ContentType="application/inkml+xml"/>
  <Override PartName="/xl/ink/ink94.xml" ContentType="application/inkml+xml"/>
  <Override PartName="/xl/ink/ink95.xml" ContentType="application/inkml+xml"/>
  <Override PartName="/xl/ink/ink96.xml" ContentType="application/inkml+xml"/>
  <Override PartName="/xl/ink/ink97.xml" ContentType="application/inkml+xml"/>
  <Override PartName="/xl/ink/ink98.xml" ContentType="application/inkml+xml"/>
  <Override PartName="/xl/ink/ink99.xml" ContentType="application/inkml+xml"/>
  <Override PartName="/xl/ink/ink100.xml" ContentType="application/inkml+xml"/>
  <Override PartName="/xl/ink/ink101.xml" ContentType="application/inkml+xml"/>
  <Override PartName="/xl/ink/ink102.xml" ContentType="application/inkml+xml"/>
  <Override PartName="/xl/ink/ink103.xml" ContentType="application/inkml+xml"/>
  <Override PartName="/xl/ink/ink104.xml" ContentType="application/inkml+xml"/>
  <Override PartName="/xl/ink/ink105.xml" ContentType="application/inkml+xml"/>
  <Override PartName="/xl/ink/ink106.xml" ContentType="application/inkml+xml"/>
  <Override PartName="/xl/ink/ink107.xml" ContentType="application/inkml+xml"/>
  <Override PartName="/xl/ink/ink108.xml" ContentType="application/inkml+xml"/>
  <Override PartName="/xl/ink/ink109.xml" ContentType="application/inkml+xml"/>
  <Override PartName="/xl/ink/ink110.xml" ContentType="application/inkml+xml"/>
  <Override PartName="/xl/ink/ink111.xml" ContentType="application/inkml+xml"/>
  <Override PartName="/xl/ink/ink112.xml" ContentType="application/inkml+xml"/>
  <Override PartName="/xl/ink/ink113.xml" ContentType="application/inkml+xml"/>
  <Override PartName="/xl/ink/ink114.xml" ContentType="application/inkml+xml"/>
  <Override PartName="/xl/ink/ink115.xml" ContentType="application/inkml+xml"/>
  <Override PartName="/xl/ink/ink116.xml" ContentType="application/inkml+xml"/>
  <Override PartName="/xl/ink/ink117.xml" ContentType="application/inkml+xml"/>
  <Override PartName="/xl/ink/ink118.xml" ContentType="application/inkml+xml"/>
  <Override PartName="/xl/ink/ink119.xml" ContentType="application/inkml+xml"/>
  <Override PartName="/xl/ink/ink120.xml" ContentType="application/inkml+xml"/>
  <Override PartName="/xl/ink/ink121.xml" ContentType="application/inkml+xml"/>
  <Override PartName="/xl/ink/ink122.xml" ContentType="application/inkml+xml"/>
  <Override PartName="/xl/ink/ink123.xml" ContentType="application/inkml+xml"/>
  <Override PartName="/xl/ink/ink124.xml" ContentType="application/inkml+xml"/>
  <Override PartName="/xl/ink/ink125.xml" ContentType="application/inkml+xml"/>
  <Override PartName="/xl/ink/ink126.xml" ContentType="application/inkml+xml"/>
  <Override PartName="/xl/ink/ink127.xml" ContentType="application/inkml+xml"/>
  <Override PartName="/xl/ink/ink128.xml" ContentType="application/inkml+xml"/>
  <Override PartName="/xl/ink/ink129.xml" ContentType="application/inkml+xml"/>
  <Override PartName="/xl/ink/ink130.xml" ContentType="application/inkml+xml"/>
  <Override PartName="/xl/ink/ink131.xml" ContentType="application/inkml+xml"/>
  <Override PartName="/xl/ink/ink132.xml" ContentType="application/inkml+xml"/>
  <Override PartName="/xl/ink/ink133.xml" ContentType="application/inkml+xml"/>
  <Override PartName="/xl/ink/ink134.xml" ContentType="application/inkml+xml"/>
  <Override PartName="/xl/ink/ink135.xml" ContentType="application/inkml+xml"/>
  <Override PartName="/xl/ink/ink136.xml" ContentType="application/inkml+xml"/>
  <Override PartName="/xl/ink/ink137.xml" ContentType="application/inkml+xml"/>
  <Override PartName="/xl/ink/ink138.xml" ContentType="application/inkml+xml"/>
  <Override PartName="/xl/ink/ink139.xml" ContentType="application/inkml+xml"/>
  <Override PartName="/xl/ink/ink140.xml" ContentType="application/inkml+xml"/>
  <Override PartName="/xl/ink/ink141.xml" ContentType="application/inkml+xml"/>
  <Override PartName="/xl/ink/ink142.xml" ContentType="application/inkml+xml"/>
  <Override PartName="/xl/ink/ink143.xml" ContentType="application/inkml+xml"/>
  <Override PartName="/xl/ink/ink144.xml" ContentType="application/inkml+xml"/>
  <Override PartName="/xl/ink/ink145.xml" ContentType="application/inkml+xml"/>
  <Override PartName="/xl/ink/ink146.xml" ContentType="application/inkml+xml"/>
  <Override PartName="/xl/ink/ink147.xml" ContentType="application/inkml+xml"/>
  <Override PartName="/xl/ink/ink148.xml" ContentType="application/inkml+xml"/>
  <Override PartName="/xl/ink/ink149.xml" ContentType="application/inkml+xml"/>
  <Override PartName="/xl/ink/ink150.xml" ContentType="application/inkml+xml"/>
  <Override PartName="/xl/ink/ink151.xml" ContentType="application/inkml+xml"/>
  <Override PartName="/xl/ink/ink152.xml" ContentType="application/inkml+xml"/>
  <Override PartName="/xl/ink/ink153.xml" ContentType="application/inkml+xml"/>
  <Override PartName="/xl/ink/ink154.xml" ContentType="application/inkml+xml"/>
  <Override PartName="/xl/ink/ink155.xml" ContentType="application/inkml+xml"/>
  <Override PartName="/xl/ink/ink156.xml" ContentType="application/inkml+xml"/>
  <Override PartName="/xl/ink/ink157.xml" ContentType="application/inkml+xml"/>
  <Override PartName="/xl/ink/ink158.xml" ContentType="application/inkml+xml"/>
  <Override PartName="/xl/ink/ink159.xml" ContentType="application/inkml+xml"/>
  <Override PartName="/xl/ink/ink160.xml" ContentType="application/inkml+xml"/>
  <Override PartName="/xl/ink/ink161.xml" ContentType="application/inkml+xml"/>
  <Override PartName="/xl/ink/ink162.xml" ContentType="application/inkml+xml"/>
  <Override PartName="/xl/ink/ink163.xml" ContentType="application/inkml+xml"/>
  <Override PartName="/xl/ink/ink164.xml" ContentType="application/inkml+xml"/>
  <Override PartName="/xl/ink/ink165.xml" ContentType="application/inkml+xml"/>
  <Override PartName="/xl/ink/ink166.xml" ContentType="application/inkml+xml"/>
  <Override PartName="/xl/ink/ink167.xml" ContentType="application/inkml+xml"/>
  <Override PartName="/xl/ink/ink168.xml" ContentType="application/inkml+xml"/>
  <Override PartName="/xl/ink/ink169.xml" ContentType="application/inkml+xml"/>
  <Override PartName="/xl/ink/ink170.xml" ContentType="application/inkml+xml"/>
  <Override PartName="/xl/ink/ink171.xml" ContentType="application/inkml+xml"/>
  <Override PartName="/xl/ink/ink172.xml" ContentType="application/inkml+xml"/>
  <Override PartName="/xl/ink/ink173.xml" ContentType="application/inkml+xml"/>
  <Override PartName="/xl/ink/ink174.xml" ContentType="application/inkml+xml"/>
  <Override PartName="/xl/ink/ink175.xml" ContentType="application/inkml+xml"/>
  <Override PartName="/xl/ink/ink176.xml" ContentType="application/inkml+xml"/>
  <Override PartName="/xl/ink/ink177.xml" ContentType="application/inkml+xml"/>
  <Override PartName="/xl/ink/ink178.xml" ContentType="application/inkml+xml"/>
  <Override PartName="/xl/ink/ink179.xml" ContentType="application/inkml+xml"/>
  <Override PartName="/xl/ink/ink180.xml" ContentType="application/inkml+xml"/>
  <Override PartName="/xl/ink/ink181.xml" ContentType="application/inkml+xml"/>
  <Override PartName="/xl/ink/ink182.xml" ContentType="application/inkml+xml"/>
  <Override PartName="/xl/ink/ink183.xml" ContentType="application/inkml+xml"/>
  <Override PartName="/xl/ink/ink184.xml" ContentType="application/inkml+xml"/>
  <Override PartName="/xl/ink/ink185.xml" ContentType="application/inkml+xml"/>
  <Override PartName="/xl/ink/ink186.xml" ContentType="application/inkml+xml"/>
  <Override PartName="/xl/ink/ink187.xml" ContentType="application/inkml+xml"/>
  <Override PartName="/xl/ink/ink188.xml" ContentType="application/inkml+xml"/>
  <Override PartName="/xl/ink/ink189.xml" ContentType="application/inkml+xml"/>
  <Override PartName="/xl/ink/ink190.xml" ContentType="application/inkml+xml"/>
  <Override PartName="/xl/ink/ink191.xml" ContentType="application/inkml+xml"/>
  <Override PartName="/xl/ink/ink192.xml" ContentType="application/inkml+xml"/>
  <Override PartName="/xl/ink/ink193.xml" ContentType="application/inkml+xml"/>
  <Override PartName="/xl/ink/ink194.xml" ContentType="application/inkml+xml"/>
  <Override PartName="/xl/ink/ink195.xml" ContentType="application/inkml+xml"/>
  <Override PartName="/xl/ink/ink196.xml" ContentType="application/inkml+xml"/>
  <Override PartName="/xl/ink/ink197.xml" ContentType="application/inkml+xml"/>
  <Override PartName="/xl/ink/ink198.xml" ContentType="application/inkml+xml"/>
  <Override PartName="/xl/ink/ink199.xml" ContentType="application/inkml+xml"/>
  <Override PartName="/xl/ink/ink200.xml" ContentType="application/inkml+xml"/>
  <Override PartName="/xl/ink/ink201.xml" ContentType="application/inkml+xml"/>
  <Override PartName="/xl/ink/ink202.xml" ContentType="application/inkml+xml"/>
  <Override PartName="/xl/ink/ink203.xml" ContentType="application/inkml+xml"/>
  <Override PartName="/xl/ink/ink204.xml" ContentType="application/inkml+xml"/>
  <Override PartName="/xl/ink/ink205.xml" ContentType="application/inkml+xml"/>
  <Override PartName="/xl/ink/ink206.xml" ContentType="application/inkml+xml"/>
  <Override PartName="/xl/ink/ink207.xml" ContentType="application/inkml+xml"/>
  <Override PartName="/xl/ink/ink208.xml" ContentType="application/inkml+xml"/>
  <Override PartName="/xl/ink/ink209.xml" ContentType="application/inkml+xml"/>
  <Override PartName="/xl/ink/ink210.xml" ContentType="application/inkml+xml"/>
  <Override PartName="/xl/ink/ink211.xml" ContentType="application/inkml+xml"/>
  <Override PartName="/xl/ink/ink212.xml" ContentType="application/inkml+xml"/>
  <Override PartName="/xl/ink/ink213.xml" ContentType="application/inkml+xml"/>
  <Override PartName="/xl/ink/ink214.xml" ContentType="application/inkml+xml"/>
  <Override PartName="/xl/ink/ink215.xml" ContentType="application/inkml+xml"/>
  <Override PartName="/xl/ink/ink216.xml" ContentType="application/inkml+xml"/>
  <Override PartName="/xl/ink/ink217.xml" ContentType="application/inkml+xml"/>
  <Override PartName="/xl/ink/ink218.xml" ContentType="application/inkml+xml"/>
  <Override PartName="/xl/ink/ink219.xml" ContentType="application/inkml+xml"/>
  <Override PartName="/xl/ink/ink220.xml" ContentType="application/inkml+xml"/>
  <Override PartName="/xl/ink/ink221.xml" ContentType="application/inkml+xml"/>
  <Override PartName="/xl/ink/ink222.xml" ContentType="application/inkml+xml"/>
  <Override PartName="/xl/ink/ink223.xml" ContentType="application/inkml+xml"/>
  <Override PartName="/xl/ink/ink224.xml" ContentType="application/inkml+xml"/>
  <Override PartName="/xl/ink/ink225.xml" ContentType="application/inkml+xml"/>
  <Override PartName="/xl/ink/ink226.xml" ContentType="application/inkml+xml"/>
  <Override PartName="/xl/ink/ink227.xml" ContentType="application/inkml+xml"/>
  <Override PartName="/xl/ink/ink228.xml" ContentType="application/inkml+xml"/>
  <Override PartName="/xl/ink/ink229.xml" ContentType="application/inkml+xml"/>
  <Override PartName="/xl/ink/ink230.xml" ContentType="application/inkml+xml"/>
  <Override PartName="/xl/ink/ink231.xml" ContentType="application/inkml+xml"/>
  <Override PartName="/xl/ink/ink232.xml" ContentType="application/inkml+xml"/>
  <Override PartName="/xl/ink/ink233.xml" ContentType="application/inkml+xml"/>
  <Override PartName="/xl/ink/ink234.xml" ContentType="application/inkml+xml"/>
  <Override PartName="/xl/ink/ink235.xml" ContentType="application/inkml+xml"/>
  <Override PartName="/xl/ink/ink236.xml" ContentType="application/inkml+xml"/>
  <Override PartName="/xl/ink/ink237.xml" ContentType="application/inkml+xml"/>
  <Override PartName="/xl/ink/ink238.xml" ContentType="application/inkml+xml"/>
  <Override PartName="/xl/ink/ink239.xml" ContentType="application/inkml+xml"/>
  <Override PartName="/xl/ink/ink240.xml" ContentType="application/inkml+xml"/>
  <Override PartName="/xl/ink/ink241.xml" ContentType="application/inkml+xml"/>
  <Override PartName="/xl/ink/ink242.xml" ContentType="application/inkml+xml"/>
  <Override PartName="/xl/ink/ink243.xml" ContentType="application/inkml+xml"/>
  <Override PartName="/xl/ink/ink244.xml" ContentType="application/inkml+xml"/>
  <Override PartName="/xl/ink/ink245.xml" ContentType="application/inkml+xml"/>
  <Override PartName="/xl/ink/ink246.xml" ContentType="application/inkml+xml"/>
  <Override PartName="/xl/ink/ink247.xml" ContentType="application/inkml+xml"/>
  <Override PartName="/xl/ink/ink248.xml" ContentType="application/inkml+xml"/>
  <Override PartName="/xl/ink/ink249.xml" ContentType="application/inkml+xml"/>
  <Override PartName="/xl/ink/ink250.xml" ContentType="application/inkml+xml"/>
  <Override PartName="/xl/ink/ink251.xml" ContentType="application/inkml+xml"/>
  <Override PartName="/xl/ink/ink252.xml" ContentType="application/inkml+xml"/>
  <Override PartName="/xl/ink/ink253.xml" ContentType="application/inkml+xml"/>
  <Override PartName="/xl/ink/ink254.xml" ContentType="application/inkml+xml"/>
  <Override PartName="/xl/ink/ink255.xml" ContentType="application/inkml+xml"/>
  <Override PartName="/xl/ink/ink256.xml" ContentType="application/inkml+xml"/>
  <Override PartName="/xl/ink/ink257.xml" ContentType="application/inkml+xml"/>
  <Override PartName="/xl/ink/ink258.xml" ContentType="application/inkml+xml"/>
  <Override PartName="/xl/ink/ink259.xml" ContentType="application/inkml+xml"/>
  <Override PartName="/xl/ink/ink260.xml" ContentType="application/inkml+xml"/>
  <Override PartName="/xl/ink/ink261.xml" ContentType="application/inkml+xml"/>
  <Override PartName="/xl/ink/ink262.xml" ContentType="application/inkml+xml"/>
  <Override PartName="/xl/ink/ink263.xml" ContentType="application/inkml+xml"/>
  <Override PartName="/xl/ink/ink264.xml" ContentType="application/inkml+xml"/>
  <Override PartName="/xl/ink/ink265.xml" ContentType="application/inkml+xml"/>
  <Override PartName="/xl/ink/ink266.xml" ContentType="application/inkml+xml"/>
  <Override PartName="/xl/ink/ink267.xml" ContentType="application/inkml+xml"/>
  <Override PartName="/xl/ink/ink268.xml" ContentType="application/inkml+xml"/>
  <Override PartName="/xl/ink/ink269.xml" ContentType="application/inkml+xml"/>
  <Override PartName="/xl/ink/ink270.xml" ContentType="application/inkml+xml"/>
  <Override PartName="/xl/ink/ink271.xml" ContentType="application/inkml+xml"/>
  <Override PartName="/xl/ink/ink272.xml" ContentType="application/inkml+xml"/>
  <Override PartName="/xl/ink/ink273.xml" ContentType="application/inkml+xml"/>
  <Override PartName="/xl/ink/ink274.xml" ContentType="application/inkml+xml"/>
  <Override PartName="/xl/ink/ink275.xml" ContentType="application/inkml+xml"/>
  <Override PartName="/xl/ink/ink276.xml" ContentType="application/inkml+xml"/>
  <Override PartName="/xl/ink/ink277.xml" ContentType="application/inkml+xml"/>
  <Override PartName="/xl/ink/ink278.xml" ContentType="application/inkml+xml"/>
  <Override PartName="/xl/ink/ink279.xml" ContentType="application/inkml+xml"/>
  <Override PartName="/xl/ink/ink280.xml" ContentType="application/inkml+xml"/>
  <Override PartName="/xl/ink/ink281.xml" ContentType="application/inkml+xml"/>
  <Override PartName="/xl/ink/ink282.xml" ContentType="application/inkml+xml"/>
  <Override PartName="/xl/ink/ink283.xml" ContentType="application/inkml+xml"/>
  <Override PartName="/xl/ink/ink284.xml" ContentType="application/inkml+xml"/>
  <Override PartName="/xl/ink/ink285.xml" ContentType="application/inkml+xml"/>
  <Override PartName="/xl/ink/ink286.xml" ContentType="application/inkml+xml"/>
  <Override PartName="/xl/ink/ink287.xml" ContentType="application/inkml+xml"/>
  <Override PartName="/xl/ink/ink288.xml" ContentType="application/inkml+xml"/>
  <Override PartName="/xl/ink/ink289.xml" ContentType="application/inkml+xml"/>
  <Override PartName="/xl/ink/ink290.xml" ContentType="application/inkml+xml"/>
  <Override PartName="/xl/ink/ink291.xml" ContentType="application/inkml+xml"/>
  <Override PartName="/xl/ink/ink292.xml" ContentType="application/inkml+xml"/>
  <Override PartName="/xl/ink/ink293.xml" ContentType="application/inkml+xml"/>
  <Override PartName="/xl/ink/ink294.xml" ContentType="application/inkml+xml"/>
  <Override PartName="/xl/ink/ink295.xml" ContentType="application/inkml+xml"/>
  <Override PartName="/xl/ink/ink296.xml" ContentType="application/inkml+xml"/>
  <Override PartName="/xl/ink/ink297.xml" ContentType="application/inkml+xml"/>
  <Override PartName="/xl/ink/ink298.xml" ContentType="application/inkml+xml"/>
  <Override PartName="/xl/ink/ink299.xml" ContentType="application/inkml+xml"/>
  <Override PartName="/xl/ink/ink300.xml" ContentType="application/inkml+xml"/>
  <Override PartName="/xl/ink/ink301.xml" ContentType="application/inkml+xml"/>
  <Override PartName="/xl/ink/ink302.xml" ContentType="application/inkml+xml"/>
  <Override PartName="/xl/ink/ink303.xml" ContentType="application/inkml+xml"/>
  <Override PartName="/xl/ink/ink304.xml" ContentType="application/inkml+xml"/>
  <Override PartName="/xl/ink/ink305.xml" ContentType="application/inkml+xml"/>
  <Override PartName="/xl/ink/ink306.xml" ContentType="application/inkml+xml"/>
  <Override PartName="/xl/ink/ink307.xml" ContentType="application/inkml+xml"/>
  <Override PartName="/xl/ink/ink308.xml" ContentType="application/inkml+xml"/>
  <Override PartName="/xl/ink/ink309.xml" ContentType="application/inkml+xml"/>
  <Override PartName="/xl/ink/ink310.xml" ContentType="application/inkml+xml"/>
  <Override PartName="/xl/ink/ink311.xml" ContentType="application/inkml+xml"/>
  <Override PartName="/xl/ink/ink312.xml" ContentType="application/inkml+xml"/>
  <Override PartName="/xl/ink/ink313.xml" ContentType="application/inkml+xml"/>
  <Override PartName="/xl/ink/ink314.xml" ContentType="application/inkml+xml"/>
  <Override PartName="/xl/ink/ink315.xml" ContentType="application/inkml+xml"/>
  <Override PartName="/xl/ink/ink316.xml" ContentType="application/inkml+xml"/>
  <Override PartName="/xl/ink/ink317.xml" ContentType="application/inkml+xml"/>
  <Override PartName="/xl/ink/ink318.xml" ContentType="application/inkml+xml"/>
  <Override PartName="/xl/ink/ink319.xml" ContentType="application/inkml+xml"/>
  <Override PartName="/xl/ink/ink320.xml" ContentType="application/inkml+xml"/>
  <Override PartName="/xl/ink/ink321.xml" ContentType="application/inkml+xml"/>
  <Override PartName="/xl/ink/ink322.xml" ContentType="application/inkml+xml"/>
  <Override PartName="/xl/ink/ink323.xml" ContentType="application/inkml+xml"/>
  <Override PartName="/xl/ink/ink324.xml" ContentType="application/inkml+xml"/>
  <Override PartName="/xl/ink/ink325.xml" ContentType="application/inkml+xml"/>
  <Override PartName="/xl/ink/ink326.xml" ContentType="application/inkml+xml"/>
  <Override PartName="/xl/ink/ink327.xml" ContentType="application/inkml+xml"/>
  <Override PartName="/xl/ink/ink328.xml" ContentType="application/inkml+xml"/>
  <Override PartName="/xl/ink/ink329.xml" ContentType="application/inkml+xml"/>
  <Override PartName="/xl/ink/ink330.xml" ContentType="application/inkml+xml"/>
  <Override PartName="/xl/ink/ink331.xml" ContentType="application/inkml+xml"/>
  <Override PartName="/xl/ink/ink332.xml" ContentType="application/inkml+xml"/>
  <Override PartName="/xl/ink/ink333.xml" ContentType="application/inkml+xml"/>
  <Override PartName="/xl/ink/ink334.xml" ContentType="application/inkml+xml"/>
  <Override PartName="/xl/ink/ink335.xml" ContentType="application/inkml+xml"/>
  <Override PartName="/xl/ink/ink336.xml" ContentType="application/inkml+xml"/>
  <Override PartName="/xl/ink/ink337.xml" ContentType="application/inkml+xml"/>
  <Override PartName="/xl/ink/ink338.xml" ContentType="application/inkml+xml"/>
  <Override PartName="/xl/ink/ink339.xml" ContentType="application/inkml+xml"/>
  <Override PartName="/xl/ink/ink340.xml" ContentType="application/inkml+xml"/>
  <Override PartName="/xl/ink/ink341.xml" ContentType="application/inkml+xml"/>
  <Override PartName="/xl/ink/ink342.xml" ContentType="application/inkml+xml"/>
  <Override PartName="/xl/ink/ink343.xml" ContentType="application/inkml+xml"/>
  <Override PartName="/xl/ink/ink344.xml" ContentType="application/inkml+xml"/>
  <Override PartName="/xl/ink/ink345.xml" ContentType="application/inkml+xml"/>
  <Override PartName="/xl/ink/ink346.xml" ContentType="application/inkml+xml"/>
  <Override PartName="/xl/ink/ink347.xml" ContentType="application/inkml+xml"/>
  <Override PartName="/xl/ink/ink348.xml" ContentType="application/inkml+xml"/>
  <Override PartName="/xl/ink/ink349.xml" ContentType="application/inkml+xml"/>
  <Override PartName="/xl/ink/ink350.xml" ContentType="application/inkml+xml"/>
  <Override PartName="/xl/ink/ink351.xml" ContentType="application/inkml+xml"/>
  <Override PartName="/xl/ink/ink352.xml" ContentType="application/inkml+xml"/>
  <Override PartName="/xl/ink/ink353.xml" ContentType="application/inkml+xml"/>
  <Override PartName="/xl/ink/ink354.xml" ContentType="application/inkml+xml"/>
  <Override PartName="/xl/ink/ink355.xml" ContentType="application/inkml+xml"/>
  <Override PartName="/xl/ink/ink356.xml" ContentType="application/inkml+xml"/>
  <Override PartName="/xl/ink/ink357.xml" ContentType="application/inkml+xml"/>
  <Override PartName="/xl/ink/ink358.xml" ContentType="application/inkml+xml"/>
  <Override PartName="/xl/ink/ink359.xml" ContentType="application/inkml+xml"/>
  <Override PartName="/xl/ink/ink360.xml" ContentType="application/inkml+xml"/>
  <Override PartName="/xl/ink/ink361.xml" ContentType="application/inkml+xml"/>
  <Override PartName="/xl/ink/ink362.xml" ContentType="application/inkml+xml"/>
  <Override PartName="/xl/ink/ink363.xml" ContentType="application/inkml+xml"/>
  <Override PartName="/xl/ink/ink364.xml" ContentType="application/inkml+xml"/>
  <Override PartName="/xl/ink/ink365.xml" ContentType="application/inkml+xml"/>
  <Override PartName="/xl/ink/ink366.xml" ContentType="application/inkml+xml"/>
  <Override PartName="/xl/ink/ink367.xml" ContentType="application/inkml+xml"/>
  <Override PartName="/xl/ink/ink368.xml" ContentType="application/inkml+xml"/>
  <Override PartName="/xl/ink/ink369.xml" ContentType="application/inkml+xml"/>
  <Override PartName="/xl/ink/ink370.xml" ContentType="application/inkml+xml"/>
  <Override PartName="/xl/ink/ink371.xml" ContentType="application/inkml+xml"/>
  <Override PartName="/xl/ink/ink372.xml" ContentType="application/inkml+xml"/>
  <Override PartName="/xl/ink/ink373.xml" ContentType="application/inkml+xml"/>
  <Override PartName="/xl/ink/ink374.xml" ContentType="application/inkml+xml"/>
  <Override PartName="/xl/ink/ink375.xml" ContentType="application/inkml+xml"/>
  <Override PartName="/xl/ink/ink376.xml" ContentType="application/inkml+xml"/>
  <Override PartName="/xl/ink/ink377.xml" ContentType="application/inkml+xml"/>
  <Override PartName="/xl/ink/ink378.xml" ContentType="application/inkml+xml"/>
  <Override PartName="/xl/ink/ink379.xml" ContentType="application/inkml+xml"/>
  <Override PartName="/xl/ink/ink380.xml" ContentType="application/inkml+xml"/>
  <Override PartName="/xl/ink/ink381.xml" ContentType="application/inkml+xml"/>
  <Override PartName="/xl/ink/ink382.xml" ContentType="application/inkml+xml"/>
  <Override PartName="/xl/ink/ink383.xml" ContentType="application/inkml+xml"/>
  <Override PartName="/xl/ink/ink384.xml" ContentType="application/inkml+xml"/>
  <Override PartName="/xl/ink/ink385.xml" ContentType="application/inkml+xml"/>
  <Override PartName="/xl/ink/ink386.xml" ContentType="application/inkml+xml"/>
  <Override PartName="/xl/ink/ink387.xml" ContentType="application/inkml+xml"/>
  <Override PartName="/xl/ink/ink388.xml" ContentType="application/inkml+xml"/>
  <Override PartName="/xl/ink/ink389.xml" ContentType="application/inkml+xml"/>
  <Override PartName="/xl/ink/ink390.xml" ContentType="application/inkml+xml"/>
  <Override PartName="/xl/ink/ink391.xml" ContentType="application/inkml+xml"/>
  <Override PartName="/xl/ink/ink392.xml" ContentType="application/inkml+xml"/>
  <Override PartName="/xl/ink/ink393.xml" ContentType="application/inkml+xml"/>
  <Override PartName="/xl/ink/ink394.xml" ContentType="application/inkml+xml"/>
  <Override PartName="/xl/ink/ink395.xml" ContentType="application/inkml+xml"/>
  <Override PartName="/xl/ink/ink396.xml" ContentType="application/inkml+xml"/>
  <Override PartName="/xl/ink/ink397.xml" ContentType="application/inkml+xml"/>
  <Override PartName="/xl/ink/ink398.xml" ContentType="application/inkml+xml"/>
  <Override PartName="/xl/ink/ink399.xml" ContentType="application/inkml+xml"/>
  <Override PartName="/xl/ink/ink400.xml" ContentType="application/inkml+xml"/>
  <Override PartName="/xl/ink/ink401.xml" ContentType="application/inkml+xml"/>
  <Override PartName="/xl/ink/ink402.xml" ContentType="application/inkml+xml"/>
  <Override PartName="/xl/ink/ink403.xml" ContentType="application/inkml+xml"/>
  <Override PartName="/xl/ink/ink404.xml" ContentType="application/inkml+xml"/>
  <Override PartName="/xl/ink/ink405.xml" ContentType="application/inkml+xml"/>
  <Override PartName="/xl/ink/ink406.xml" ContentType="application/inkml+xml"/>
  <Override PartName="/xl/ink/ink407.xml" ContentType="application/inkml+xml"/>
  <Override PartName="/xl/ink/ink408.xml" ContentType="application/inkml+xml"/>
  <Override PartName="/xl/ink/ink409.xml" ContentType="application/inkml+xml"/>
  <Override PartName="/xl/ink/ink410.xml" ContentType="application/inkml+xml"/>
  <Override PartName="/xl/ink/ink411.xml" ContentType="application/inkml+xml"/>
  <Override PartName="/xl/ink/ink412.xml" ContentType="application/inkml+xml"/>
  <Override PartName="/xl/ink/ink413.xml" ContentType="application/inkml+xml"/>
  <Override PartName="/xl/ink/ink414.xml" ContentType="application/inkml+xml"/>
  <Override PartName="/xl/ink/ink415.xml" ContentType="application/inkml+xml"/>
  <Override PartName="/xl/ink/ink416.xml" ContentType="application/inkml+xml"/>
  <Override PartName="/xl/ink/ink417.xml" ContentType="application/inkml+xml"/>
  <Override PartName="/xl/ink/ink418.xml" ContentType="application/inkml+xml"/>
  <Override PartName="/xl/ink/ink419.xml" ContentType="application/inkml+xml"/>
  <Override PartName="/xl/ink/ink420.xml" ContentType="application/inkml+xml"/>
  <Override PartName="/xl/ink/ink421.xml" ContentType="application/inkml+xml"/>
  <Override PartName="/xl/ink/ink422.xml" ContentType="application/inkml+xml"/>
  <Override PartName="/xl/ink/ink423.xml" ContentType="application/inkml+xml"/>
  <Override PartName="/xl/ink/ink424.xml" ContentType="application/inkml+xml"/>
  <Override PartName="/xl/ink/ink425.xml" ContentType="application/inkml+xml"/>
  <Override PartName="/xl/ink/ink426.xml" ContentType="application/inkml+xml"/>
  <Override PartName="/xl/ink/ink427.xml" ContentType="application/inkml+xml"/>
  <Override PartName="/xl/ink/ink428.xml" ContentType="application/inkml+xml"/>
  <Override PartName="/xl/ink/ink429.xml" ContentType="application/inkml+xml"/>
  <Override PartName="/xl/ink/ink430.xml" ContentType="application/inkml+xml"/>
  <Override PartName="/xl/ink/ink431.xml" ContentType="application/inkml+xml"/>
  <Override PartName="/xl/ink/ink432.xml" ContentType="application/inkml+xml"/>
  <Override PartName="/xl/ink/ink433.xml" ContentType="application/inkml+xml"/>
  <Override PartName="/xl/ink/ink434.xml" ContentType="application/inkml+xml"/>
  <Override PartName="/xl/ink/ink435.xml" ContentType="application/inkml+xml"/>
  <Override PartName="/xl/ink/ink436.xml" ContentType="application/inkml+xml"/>
  <Override PartName="/xl/ink/ink437.xml" ContentType="application/inkml+xml"/>
  <Override PartName="/xl/ink/ink438.xml" ContentType="application/inkml+xml"/>
  <Override PartName="/xl/ink/ink439.xml" ContentType="application/inkml+xml"/>
  <Override PartName="/xl/ink/ink440.xml" ContentType="application/inkml+xml"/>
  <Override PartName="/xl/ink/ink441.xml" ContentType="application/inkml+xml"/>
  <Override PartName="/xl/ink/ink442.xml" ContentType="application/inkml+xml"/>
  <Override PartName="/xl/ink/ink443.xml" ContentType="application/inkml+xml"/>
  <Override PartName="/xl/ink/ink444.xml" ContentType="application/inkml+xml"/>
  <Override PartName="/xl/ink/ink445.xml" ContentType="application/inkml+xml"/>
  <Override PartName="/xl/ink/ink446.xml" ContentType="application/inkml+xml"/>
  <Override PartName="/xl/ink/ink447.xml" ContentType="application/inkml+xml"/>
  <Override PartName="/xl/ink/ink448.xml" ContentType="application/inkml+xml"/>
  <Override PartName="/xl/ink/ink449.xml" ContentType="application/inkml+xml"/>
  <Override PartName="/xl/ink/ink450.xml" ContentType="application/inkml+xml"/>
  <Override PartName="/xl/ink/ink451.xml" ContentType="application/inkml+xml"/>
  <Override PartName="/xl/ink/ink452.xml" ContentType="application/inkml+xml"/>
  <Override PartName="/xl/ink/ink453.xml" ContentType="application/inkml+xml"/>
  <Override PartName="/xl/ink/ink454.xml" ContentType="application/inkml+xml"/>
  <Override PartName="/xl/ink/ink455.xml" ContentType="application/inkml+xml"/>
  <Override PartName="/xl/ink/ink456.xml" ContentType="application/inkml+xml"/>
  <Override PartName="/xl/ink/ink457.xml" ContentType="application/inkml+xml"/>
  <Override PartName="/xl/ink/ink458.xml" ContentType="application/inkml+xml"/>
  <Override PartName="/xl/ink/ink459.xml" ContentType="application/inkml+xml"/>
  <Override PartName="/xl/ink/ink460.xml" ContentType="application/inkml+xml"/>
  <Override PartName="/xl/ink/ink461.xml" ContentType="application/inkml+xml"/>
  <Override PartName="/xl/ink/ink462.xml" ContentType="application/inkml+xml"/>
  <Override PartName="/xl/ink/ink463.xml" ContentType="application/inkml+xml"/>
  <Override PartName="/xl/ink/ink464.xml" ContentType="application/inkml+xml"/>
  <Override PartName="/xl/ink/ink465.xml" ContentType="application/inkml+xml"/>
  <Override PartName="/xl/ink/ink466.xml" ContentType="application/inkml+xml"/>
  <Override PartName="/xl/ink/ink467.xml" ContentType="application/inkml+xml"/>
  <Override PartName="/xl/ink/ink468.xml" ContentType="application/inkml+xml"/>
  <Override PartName="/xl/ink/ink469.xml" ContentType="application/inkml+xml"/>
  <Override PartName="/xl/ink/ink470.xml" ContentType="application/inkml+xml"/>
  <Override PartName="/xl/ink/ink471.xml" ContentType="application/inkml+xml"/>
  <Override PartName="/xl/ink/ink472.xml" ContentType="application/inkml+xml"/>
  <Override PartName="/xl/ink/ink473.xml" ContentType="application/inkml+xml"/>
  <Override PartName="/xl/ink/ink474.xml" ContentType="application/inkml+xml"/>
  <Override PartName="/xl/ink/ink475.xml" ContentType="application/inkml+xml"/>
  <Override PartName="/xl/ink/ink476.xml" ContentType="application/inkml+xml"/>
  <Override PartName="/xl/ink/ink477.xml" ContentType="application/inkml+xml"/>
  <Override PartName="/xl/ink/ink478.xml" ContentType="application/inkml+xml"/>
  <Override PartName="/xl/ink/ink479.xml" ContentType="application/inkml+xml"/>
  <Override PartName="/xl/ink/ink480.xml" ContentType="application/inkml+xml"/>
  <Override PartName="/xl/ink/ink481.xml" ContentType="application/inkml+xml"/>
  <Override PartName="/xl/ink/ink482.xml" ContentType="application/inkml+xml"/>
  <Override PartName="/xl/ink/ink483.xml" ContentType="application/inkml+xml"/>
  <Override PartName="/xl/ink/ink484.xml" ContentType="application/inkml+xml"/>
  <Override PartName="/xl/ink/ink485.xml" ContentType="application/inkml+xml"/>
  <Override PartName="/xl/ink/ink486.xml" ContentType="application/inkml+xml"/>
  <Override PartName="/xl/ink/ink487.xml" ContentType="application/inkml+xml"/>
  <Override PartName="/xl/ink/ink488.xml" ContentType="application/inkml+xml"/>
  <Override PartName="/xl/ink/ink489.xml" ContentType="application/inkml+xml"/>
  <Override PartName="/xl/ink/ink490.xml" ContentType="application/inkml+xml"/>
  <Override PartName="/xl/ink/ink491.xml" ContentType="application/inkml+xml"/>
  <Override PartName="/xl/ink/ink492.xml" ContentType="application/inkml+xml"/>
  <Override PartName="/xl/ink/ink493.xml" ContentType="application/inkml+xml"/>
  <Override PartName="/xl/ink/ink494.xml" ContentType="application/inkml+xml"/>
  <Override PartName="/xl/ink/ink495.xml" ContentType="application/inkml+xml"/>
  <Override PartName="/xl/ink/ink496.xml" ContentType="application/inkml+xml"/>
  <Override PartName="/xl/ink/ink497.xml" ContentType="application/inkml+xml"/>
  <Override PartName="/xl/ink/ink498.xml" ContentType="application/inkml+xml"/>
  <Override PartName="/xl/ink/ink499.xml" ContentType="application/inkml+xml"/>
  <Override PartName="/xl/ink/ink500.xml" ContentType="application/inkml+xml"/>
  <Override PartName="/xl/ink/ink501.xml" ContentType="application/inkml+xml"/>
  <Override PartName="/xl/ink/ink502.xml" ContentType="application/inkml+xml"/>
  <Override PartName="/xl/ink/ink503.xml" ContentType="application/inkml+xml"/>
  <Override PartName="/xl/ink/ink504.xml" ContentType="application/inkml+xml"/>
  <Override PartName="/xl/ink/ink505.xml" ContentType="application/inkml+xml"/>
  <Override PartName="/xl/ink/ink506.xml" ContentType="application/inkml+xml"/>
  <Override PartName="/xl/ink/ink507.xml" ContentType="application/inkml+xml"/>
  <Override PartName="/xl/ink/ink508.xml" ContentType="application/inkml+xml"/>
  <Override PartName="/xl/ink/ink509.xml" ContentType="application/inkml+xml"/>
  <Override PartName="/xl/ink/ink510.xml" ContentType="application/inkml+xml"/>
  <Override PartName="/xl/ink/ink511.xml" ContentType="application/inkml+xml"/>
  <Override PartName="/xl/ink/ink512.xml" ContentType="application/inkml+xml"/>
  <Override PartName="/xl/ink/ink513.xml" ContentType="application/inkml+xml"/>
  <Override PartName="/xl/ink/ink514.xml" ContentType="application/inkml+xml"/>
  <Override PartName="/xl/ink/ink515.xml" ContentType="application/inkml+xml"/>
  <Override PartName="/xl/ink/ink516.xml" ContentType="application/inkml+xml"/>
  <Override PartName="/xl/ink/ink517.xml" ContentType="application/inkml+xml"/>
  <Override PartName="/xl/ink/ink518.xml" ContentType="application/inkml+xml"/>
  <Override PartName="/xl/ink/ink519.xml" ContentType="application/inkml+xml"/>
  <Override PartName="/xl/ink/ink520.xml" ContentType="application/inkml+xml"/>
  <Override PartName="/xl/ink/ink521.xml" ContentType="application/inkml+xml"/>
  <Override PartName="/xl/ink/ink522.xml" ContentType="application/inkml+xml"/>
  <Override PartName="/xl/ink/ink523.xml" ContentType="application/inkml+xml"/>
  <Override PartName="/xl/ink/ink524.xml" ContentType="application/inkml+xml"/>
  <Override PartName="/xl/ink/ink525.xml" ContentType="application/inkml+xml"/>
  <Override PartName="/xl/ink/ink526.xml" ContentType="application/inkml+xml"/>
  <Override PartName="/xl/ink/ink527.xml" ContentType="application/inkml+xml"/>
  <Override PartName="/xl/ink/ink528.xml" ContentType="application/inkml+xml"/>
  <Override PartName="/xl/ink/ink529.xml" ContentType="application/inkml+xml"/>
  <Override PartName="/xl/ink/ink530.xml" ContentType="application/inkml+xml"/>
  <Override PartName="/xl/ink/ink531.xml" ContentType="application/inkml+xml"/>
  <Override PartName="/xl/ink/ink532.xml" ContentType="application/inkml+xml"/>
  <Override PartName="/xl/ink/ink533.xml" ContentType="application/inkml+xml"/>
  <Override PartName="/xl/ink/ink534.xml" ContentType="application/inkml+xml"/>
  <Override PartName="/xl/ink/ink535.xml" ContentType="application/inkml+xml"/>
  <Override PartName="/xl/ink/ink536.xml" ContentType="application/inkml+xml"/>
  <Override PartName="/xl/ink/ink537.xml" ContentType="application/inkml+xml"/>
  <Override PartName="/xl/ink/ink538.xml" ContentType="application/inkml+xml"/>
  <Override PartName="/xl/ink/ink539.xml" ContentType="application/inkml+xml"/>
  <Override PartName="/xl/ink/ink540.xml" ContentType="application/inkml+xml"/>
  <Override PartName="/xl/ink/ink541.xml" ContentType="application/inkml+xml"/>
  <Override PartName="/xl/ink/ink542.xml" ContentType="application/inkml+xml"/>
  <Override PartName="/xl/ink/ink543.xml" ContentType="application/inkml+xml"/>
  <Override PartName="/xl/ink/ink544.xml" ContentType="application/inkml+xml"/>
  <Override PartName="/xl/ink/ink545.xml" ContentType="application/inkml+xml"/>
  <Override PartName="/xl/ink/ink546.xml" ContentType="application/inkml+xml"/>
  <Override PartName="/xl/ink/ink547.xml" ContentType="application/inkml+xml"/>
  <Override PartName="/xl/ink/ink548.xml" ContentType="application/inkml+xml"/>
  <Override PartName="/xl/ink/ink549.xml" ContentType="application/inkml+xml"/>
  <Override PartName="/xl/ink/ink550.xml" ContentType="application/inkml+xml"/>
  <Override PartName="/xl/ink/ink551.xml" ContentType="application/inkml+xml"/>
  <Override PartName="/xl/ink/ink552.xml" ContentType="application/inkml+xml"/>
  <Override PartName="/xl/ink/ink553.xml" ContentType="application/inkml+xml"/>
  <Override PartName="/xl/ink/ink554.xml" ContentType="application/inkml+xml"/>
  <Override PartName="/xl/ink/ink555.xml" ContentType="application/inkml+xml"/>
  <Override PartName="/xl/ink/ink556.xml" ContentType="application/inkml+xml"/>
  <Override PartName="/xl/ink/ink557.xml" ContentType="application/inkml+xml"/>
  <Override PartName="/xl/ink/ink558.xml" ContentType="application/inkml+xml"/>
  <Override PartName="/xl/ink/ink559.xml" ContentType="application/inkml+xml"/>
  <Override PartName="/xl/ink/ink560.xml" ContentType="application/inkml+xml"/>
  <Override PartName="/xl/ink/ink561.xml" ContentType="application/inkml+xml"/>
  <Override PartName="/xl/ink/ink562.xml" ContentType="application/inkml+xml"/>
  <Override PartName="/xl/ink/ink563.xml" ContentType="application/inkml+xml"/>
  <Override PartName="/xl/ink/ink564.xml" ContentType="application/inkml+xml"/>
  <Override PartName="/xl/ink/ink565.xml" ContentType="application/inkml+xml"/>
  <Override PartName="/xl/ink/ink566.xml" ContentType="application/inkml+xml"/>
  <Override PartName="/xl/ink/ink567.xml" ContentType="application/inkml+xml"/>
  <Override PartName="/xl/ink/ink568.xml" ContentType="application/inkml+xml"/>
  <Override PartName="/xl/ink/ink569.xml" ContentType="application/inkml+xml"/>
  <Override PartName="/xl/ink/ink570.xml" ContentType="application/inkml+xml"/>
  <Override PartName="/xl/ink/ink571.xml" ContentType="application/inkml+xml"/>
  <Override PartName="/xl/ink/ink572.xml" ContentType="application/inkml+xml"/>
  <Override PartName="/xl/ink/ink573.xml" ContentType="application/inkml+xml"/>
  <Override PartName="/xl/ink/ink574.xml" ContentType="application/inkml+xml"/>
  <Override PartName="/xl/ink/ink575.xml" ContentType="application/inkml+xml"/>
  <Override PartName="/xl/ink/ink576.xml" ContentType="application/inkml+xml"/>
  <Override PartName="/xl/ink/ink577.xml" ContentType="application/inkml+xml"/>
  <Override PartName="/xl/ink/ink578.xml" ContentType="application/inkml+xml"/>
  <Override PartName="/xl/ink/ink579.xml" ContentType="application/inkml+xml"/>
  <Override PartName="/xl/ink/ink580.xml" ContentType="application/inkml+xml"/>
  <Override PartName="/xl/ink/ink581.xml" ContentType="application/inkml+xml"/>
  <Override PartName="/xl/ink/ink582.xml" ContentType="application/inkml+xml"/>
  <Override PartName="/xl/ink/ink583.xml" ContentType="application/inkml+xml"/>
  <Override PartName="/xl/ink/ink584.xml" ContentType="application/inkml+xml"/>
  <Override PartName="/xl/ink/ink585.xml" ContentType="application/inkml+xml"/>
  <Override PartName="/xl/ink/ink586.xml" ContentType="application/inkml+xml"/>
  <Override PartName="/xl/ink/ink587.xml" ContentType="application/inkml+xml"/>
  <Override PartName="/xl/ink/ink588.xml" ContentType="application/inkml+xml"/>
  <Override PartName="/xl/ink/ink589.xml" ContentType="application/inkml+xml"/>
  <Override PartName="/xl/ink/ink590.xml" ContentType="application/inkml+xml"/>
  <Override PartName="/xl/ink/ink591.xml" ContentType="application/inkml+xml"/>
  <Override PartName="/xl/ink/ink592.xml" ContentType="application/inkml+xml"/>
  <Override PartName="/xl/ink/ink593.xml" ContentType="application/inkml+xml"/>
  <Override PartName="/xl/ink/ink594.xml" ContentType="application/inkml+xml"/>
  <Override PartName="/xl/ink/ink595.xml" ContentType="application/inkml+xml"/>
  <Override PartName="/xl/ink/ink596.xml" ContentType="application/inkml+xml"/>
  <Override PartName="/xl/ink/ink597.xml" ContentType="application/inkml+xml"/>
  <Override PartName="/xl/ink/ink598.xml" ContentType="application/inkml+xml"/>
  <Override PartName="/xl/ink/ink599.xml" ContentType="application/inkml+xml"/>
  <Override PartName="/xl/ink/ink600.xml" ContentType="application/inkml+xml"/>
  <Override PartName="/xl/ink/ink601.xml" ContentType="application/inkml+xml"/>
  <Override PartName="/xl/ink/ink602.xml" ContentType="application/inkml+xml"/>
  <Override PartName="/xl/ink/ink603.xml" ContentType="application/inkml+xml"/>
  <Override PartName="/xl/ink/ink604.xml" ContentType="application/inkml+xml"/>
  <Override PartName="/xl/ink/ink605.xml" ContentType="application/inkml+xml"/>
  <Override PartName="/xl/ink/ink606.xml" ContentType="application/inkml+xml"/>
  <Override PartName="/xl/ink/ink607.xml" ContentType="application/inkml+xml"/>
  <Override PartName="/xl/ink/ink608.xml" ContentType="application/inkml+xml"/>
  <Override PartName="/xl/ink/ink609.xml" ContentType="application/inkml+xml"/>
  <Override PartName="/xl/ink/ink610.xml" ContentType="application/inkml+xml"/>
  <Override PartName="/xl/ink/ink611.xml" ContentType="application/inkml+xml"/>
  <Override PartName="/xl/ink/ink612.xml" ContentType="application/inkml+xml"/>
  <Override PartName="/xl/ink/ink613.xml" ContentType="application/inkml+xml"/>
  <Override PartName="/xl/ink/ink614.xml" ContentType="application/inkml+xml"/>
  <Override PartName="/xl/ink/ink615.xml" ContentType="application/inkml+xml"/>
  <Override PartName="/xl/ink/ink616.xml" ContentType="application/inkml+xml"/>
  <Override PartName="/xl/ink/ink617.xml" ContentType="application/inkml+xml"/>
  <Override PartName="/xl/ink/ink618.xml" ContentType="application/inkml+xml"/>
  <Override PartName="/xl/ink/ink619.xml" ContentType="application/inkml+xml"/>
  <Override PartName="/xl/ink/ink620.xml" ContentType="application/inkml+xml"/>
  <Override PartName="/xl/ink/ink621.xml" ContentType="application/inkml+xml"/>
  <Override PartName="/xl/ink/ink622.xml" ContentType="application/inkml+xml"/>
  <Override PartName="/xl/ink/ink623.xml" ContentType="application/inkml+xml"/>
  <Override PartName="/xl/ink/ink624.xml" ContentType="application/inkml+xml"/>
  <Override PartName="/xl/ink/ink625.xml" ContentType="application/inkml+xml"/>
  <Override PartName="/xl/ink/ink626.xml" ContentType="application/inkml+xml"/>
  <Override PartName="/xl/ink/ink627.xml" ContentType="application/inkml+xml"/>
  <Override PartName="/xl/ink/ink628.xml" ContentType="application/inkml+xml"/>
  <Override PartName="/xl/ink/ink629.xml" ContentType="application/inkml+xml"/>
  <Override PartName="/xl/ink/ink630.xml" ContentType="application/inkml+xml"/>
  <Override PartName="/xl/ink/ink631.xml" ContentType="application/inkml+xml"/>
  <Override PartName="/xl/ink/ink632.xml" ContentType="application/inkml+xml"/>
  <Override PartName="/xl/ink/ink633.xml" ContentType="application/inkml+xml"/>
  <Override PartName="/xl/ink/ink634.xml" ContentType="application/inkml+xml"/>
  <Override PartName="/xl/ink/ink635.xml" ContentType="application/inkml+xml"/>
  <Override PartName="/xl/ink/ink636.xml" ContentType="application/inkml+xml"/>
  <Override PartName="/xl/ink/ink637.xml" ContentType="application/inkml+xml"/>
  <Override PartName="/xl/ink/ink638.xml" ContentType="application/inkml+xml"/>
  <Override PartName="/xl/ink/ink639.xml" ContentType="application/inkml+xml"/>
  <Override PartName="/xl/ink/ink640.xml" ContentType="application/inkml+xml"/>
  <Override PartName="/xl/ink/ink641.xml" ContentType="application/inkml+xml"/>
  <Override PartName="/xl/ink/ink642.xml" ContentType="application/inkml+xml"/>
  <Override PartName="/xl/ink/ink643.xml" ContentType="application/inkml+xml"/>
  <Override PartName="/xl/ink/ink644.xml" ContentType="application/inkml+xml"/>
  <Override PartName="/xl/ink/ink645.xml" ContentType="application/inkml+xml"/>
  <Override PartName="/xl/ink/ink646.xml" ContentType="application/inkml+xml"/>
  <Override PartName="/xl/ink/ink647.xml" ContentType="application/inkml+xml"/>
  <Override PartName="/xl/ink/ink648.xml" ContentType="application/inkml+xml"/>
  <Override PartName="/xl/ink/ink649.xml" ContentType="application/inkml+xml"/>
  <Override PartName="/xl/ink/ink650.xml" ContentType="application/inkml+xml"/>
  <Override PartName="/xl/ink/ink651.xml" ContentType="application/inkml+xml"/>
  <Override PartName="/xl/ink/ink652.xml" ContentType="application/inkml+xml"/>
  <Override PartName="/xl/ink/ink653.xml" ContentType="application/inkml+xml"/>
  <Override PartName="/xl/ink/ink654.xml" ContentType="application/inkml+xml"/>
  <Override PartName="/xl/ink/ink655.xml" ContentType="application/inkml+xml"/>
  <Override PartName="/xl/ink/ink656.xml" ContentType="application/inkml+xml"/>
  <Override PartName="/xl/ink/ink657.xml" ContentType="application/inkml+xml"/>
  <Override PartName="/xl/ink/ink658.xml" ContentType="application/inkml+xml"/>
  <Override PartName="/xl/ink/ink659.xml" ContentType="application/inkml+xml"/>
  <Override PartName="/xl/ink/ink660.xml" ContentType="application/inkml+xml"/>
  <Override PartName="/xl/ink/ink661.xml" ContentType="application/inkml+xml"/>
  <Override PartName="/xl/ink/ink662.xml" ContentType="application/inkml+xml"/>
  <Override PartName="/xl/ink/ink663.xml" ContentType="application/inkml+xml"/>
  <Override PartName="/xl/ink/ink664.xml" ContentType="application/inkml+xml"/>
  <Override PartName="/xl/ink/ink665.xml" ContentType="application/inkml+xml"/>
  <Override PartName="/xl/ink/ink666.xml" ContentType="application/inkml+xml"/>
  <Override PartName="/xl/ink/ink667.xml" ContentType="application/inkml+xml"/>
  <Override PartName="/xl/ink/ink668.xml" ContentType="application/inkml+xml"/>
  <Override PartName="/xl/ink/ink669.xml" ContentType="application/inkml+xml"/>
  <Override PartName="/xl/ink/ink670.xml" ContentType="application/inkml+xml"/>
  <Override PartName="/xl/ink/ink671.xml" ContentType="application/inkml+xml"/>
  <Override PartName="/xl/ink/ink672.xml" ContentType="application/inkml+xml"/>
  <Override PartName="/xl/ink/ink673.xml" ContentType="application/inkml+xml"/>
  <Override PartName="/xl/ink/ink674.xml" ContentType="application/inkml+xml"/>
  <Override PartName="/xl/ink/ink675.xml" ContentType="application/inkml+xml"/>
  <Override PartName="/xl/ink/ink676.xml" ContentType="application/inkml+xml"/>
  <Override PartName="/xl/ink/ink677.xml" ContentType="application/inkml+xml"/>
  <Override PartName="/xl/ink/ink678.xml" ContentType="application/inkml+xml"/>
  <Override PartName="/xl/ink/ink679.xml" ContentType="application/inkml+xml"/>
  <Override PartName="/xl/ink/ink680.xml" ContentType="application/inkml+xml"/>
  <Override PartName="/xl/ink/ink681.xml" ContentType="application/inkml+xml"/>
  <Override PartName="/xl/ink/ink682.xml" ContentType="application/inkml+xml"/>
  <Override PartName="/xl/ink/ink683.xml" ContentType="application/inkml+xml"/>
  <Override PartName="/xl/ink/ink684.xml" ContentType="application/inkml+xml"/>
  <Override PartName="/xl/ink/ink685.xml" ContentType="application/inkml+xml"/>
  <Override PartName="/xl/ink/ink686.xml" ContentType="application/inkml+xml"/>
  <Override PartName="/xl/ink/ink687.xml" ContentType="application/inkml+xml"/>
  <Override PartName="/xl/ink/ink688.xml" ContentType="application/inkml+xml"/>
  <Override PartName="/xl/ink/ink689.xml" ContentType="application/inkml+xml"/>
  <Override PartName="/xl/ink/ink690.xml" ContentType="application/inkml+xml"/>
  <Override PartName="/xl/ink/ink691.xml" ContentType="application/inkml+xml"/>
  <Override PartName="/xl/ink/ink692.xml" ContentType="application/inkml+xml"/>
  <Override PartName="/xl/ink/ink693.xml" ContentType="application/inkml+xml"/>
  <Override PartName="/xl/ink/ink694.xml" ContentType="application/inkml+xml"/>
  <Override PartName="/xl/ink/ink695.xml" ContentType="application/inkml+xml"/>
  <Override PartName="/xl/ink/ink696.xml" ContentType="application/inkml+xml"/>
  <Override PartName="/xl/ink/ink697.xml" ContentType="application/inkml+xml"/>
  <Override PartName="/xl/ink/ink698.xml" ContentType="application/inkml+xml"/>
  <Override PartName="/xl/ink/ink699.xml" ContentType="application/inkml+xml"/>
  <Override PartName="/xl/ink/ink700.xml" ContentType="application/inkml+xml"/>
  <Override PartName="/xl/ink/ink701.xml" ContentType="application/inkml+xml"/>
  <Override PartName="/xl/ink/ink702.xml" ContentType="application/inkml+xml"/>
  <Override PartName="/xl/ink/ink703.xml" ContentType="application/inkml+xml"/>
  <Override PartName="/xl/ink/ink704.xml" ContentType="application/inkml+xml"/>
  <Override PartName="/xl/ink/ink705.xml" ContentType="application/inkml+xml"/>
  <Override PartName="/xl/ink/ink706.xml" ContentType="application/inkml+xml"/>
  <Override PartName="/xl/ink/ink707.xml" ContentType="application/inkml+xml"/>
  <Override PartName="/xl/ink/ink708.xml" ContentType="application/inkml+xml"/>
  <Override PartName="/xl/ink/ink709.xml" ContentType="application/inkml+xml"/>
  <Override PartName="/xl/ink/ink710.xml" ContentType="application/inkml+xml"/>
  <Override PartName="/xl/ink/ink711.xml" ContentType="application/inkml+xml"/>
  <Override PartName="/xl/ink/ink712.xml" ContentType="application/inkml+xml"/>
  <Override PartName="/xl/ink/ink713.xml" ContentType="application/inkml+xml"/>
  <Override PartName="/xl/ink/ink714.xml" ContentType="application/inkml+xml"/>
  <Override PartName="/xl/ink/ink715.xml" ContentType="application/inkml+xml"/>
  <Override PartName="/xl/ink/ink716.xml" ContentType="application/inkml+xml"/>
  <Override PartName="/xl/ink/ink717.xml" ContentType="application/inkml+xml"/>
  <Override PartName="/xl/ink/ink718.xml" ContentType="application/inkml+xml"/>
  <Override PartName="/xl/ink/ink719.xml" ContentType="application/inkml+xml"/>
  <Override PartName="/xl/ink/ink720.xml" ContentType="application/inkml+xml"/>
  <Override PartName="/xl/ink/ink721.xml" ContentType="application/inkml+xml"/>
  <Override PartName="/xl/ink/ink722.xml" ContentType="application/inkml+xml"/>
  <Override PartName="/xl/ink/ink723.xml" ContentType="application/inkml+xml"/>
  <Override PartName="/xl/ink/ink724.xml" ContentType="application/inkml+xml"/>
  <Override PartName="/xl/ink/ink725.xml" ContentType="application/inkml+xml"/>
  <Override PartName="/xl/ink/ink726.xml" ContentType="application/inkml+xml"/>
  <Override PartName="/xl/ink/ink727.xml" ContentType="application/inkml+xml"/>
  <Override PartName="/xl/ink/ink728.xml" ContentType="application/inkml+xml"/>
  <Override PartName="/xl/ink/ink729.xml" ContentType="application/inkml+xml"/>
  <Override PartName="/xl/ink/ink730.xml" ContentType="application/inkml+xml"/>
  <Override PartName="/xl/ink/ink731.xml" ContentType="application/inkml+xml"/>
  <Override PartName="/xl/ink/ink732.xml" ContentType="application/inkml+xml"/>
  <Override PartName="/xl/ink/ink733.xml" ContentType="application/inkml+xml"/>
  <Override PartName="/xl/ink/ink734.xml" ContentType="application/inkml+xml"/>
  <Override PartName="/xl/ink/ink735.xml" ContentType="application/inkml+xml"/>
  <Override PartName="/xl/ink/ink736.xml" ContentType="application/inkml+xml"/>
  <Override PartName="/xl/ink/ink737.xml" ContentType="application/inkml+xml"/>
  <Override PartName="/xl/ink/ink738.xml" ContentType="application/inkml+xml"/>
  <Override PartName="/xl/ink/ink739.xml" ContentType="application/inkml+xml"/>
  <Override PartName="/xl/ink/ink740.xml" ContentType="application/inkml+xml"/>
  <Override PartName="/xl/ink/ink741.xml" ContentType="application/inkml+xml"/>
  <Override PartName="/xl/ink/ink742.xml" ContentType="application/inkml+xml"/>
  <Override PartName="/xl/ink/ink743.xml" ContentType="application/inkml+xml"/>
  <Override PartName="/xl/ink/ink744.xml" ContentType="application/inkml+xml"/>
  <Override PartName="/xl/ink/ink745.xml" ContentType="application/inkml+xml"/>
  <Override PartName="/xl/ink/ink746.xml" ContentType="application/inkml+xml"/>
  <Override PartName="/xl/ink/ink747.xml" ContentType="application/inkml+xml"/>
  <Override PartName="/xl/ink/ink748.xml" ContentType="application/inkml+xml"/>
  <Override PartName="/xl/ink/ink749.xml" ContentType="application/inkml+xml"/>
  <Override PartName="/xl/ink/ink750.xml" ContentType="application/inkml+xml"/>
  <Override PartName="/xl/ink/ink751.xml" ContentType="application/inkml+xml"/>
  <Override PartName="/xl/ink/ink752.xml" ContentType="application/inkml+xml"/>
  <Override PartName="/xl/ink/ink753.xml" ContentType="application/inkml+xml"/>
  <Override PartName="/xl/ink/ink754.xml" ContentType="application/inkml+xml"/>
  <Override PartName="/xl/ink/ink755.xml" ContentType="application/inkml+xml"/>
  <Override PartName="/xl/ink/ink756.xml" ContentType="application/inkml+xml"/>
  <Override PartName="/xl/ink/ink757.xml" ContentType="application/inkml+xml"/>
  <Override PartName="/xl/ink/ink758.xml" ContentType="application/inkml+xml"/>
  <Override PartName="/xl/ink/ink759.xml" ContentType="application/inkml+xml"/>
  <Override PartName="/xl/ink/ink760.xml" ContentType="application/inkml+xml"/>
  <Override PartName="/xl/ink/ink761.xml" ContentType="application/inkml+xml"/>
  <Override PartName="/xl/ink/ink762.xml" ContentType="application/inkml+xml"/>
  <Override PartName="/xl/ink/ink763.xml" ContentType="application/inkml+xml"/>
  <Override PartName="/xl/ink/ink764.xml" ContentType="application/inkml+xml"/>
  <Override PartName="/xl/ink/ink765.xml" ContentType="application/inkml+xml"/>
  <Override PartName="/xl/ink/ink766.xml" ContentType="application/inkml+xml"/>
  <Override PartName="/xl/ink/ink767.xml" ContentType="application/inkml+xml"/>
  <Override PartName="/xl/ink/ink768.xml" ContentType="application/inkml+xml"/>
  <Override PartName="/xl/ink/ink769.xml" ContentType="application/inkml+xml"/>
  <Override PartName="/xl/ink/ink770.xml" ContentType="application/inkml+xml"/>
  <Override PartName="/xl/ink/ink771.xml" ContentType="application/inkml+xml"/>
  <Override PartName="/xl/ink/ink772.xml" ContentType="application/inkml+xml"/>
  <Override PartName="/xl/ink/ink773.xml" ContentType="application/inkml+xml"/>
  <Override PartName="/xl/ink/ink774.xml" ContentType="application/inkml+xml"/>
  <Override PartName="/xl/ink/ink775.xml" ContentType="application/inkml+xml"/>
  <Override PartName="/xl/ink/ink776.xml" ContentType="application/inkml+xml"/>
  <Override PartName="/xl/ink/ink777.xml" ContentType="application/inkml+xml"/>
  <Override PartName="/xl/ink/ink778.xml" ContentType="application/inkml+xml"/>
  <Override PartName="/xl/ink/ink779.xml" ContentType="application/inkml+xml"/>
  <Override PartName="/xl/ink/ink780.xml" ContentType="application/inkml+xml"/>
  <Override PartName="/xl/ink/ink781.xml" ContentType="application/inkml+xml"/>
  <Override PartName="/xl/ink/ink782.xml" ContentType="application/inkml+xml"/>
  <Override PartName="/xl/ink/ink783.xml" ContentType="application/inkml+xml"/>
  <Override PartName="/xl/ink/ink784.xml" ContentType="application/inkml+xml"/>
  <Override PartName="/xl/ink/ink785.xml" ContentType="application/inkml+xml"/>
  <Override PartName="/xl/ink/ink786.xml" ContentType="application/inkml+xml"/>
  <Override PartName="/xl/ink/ink787.xml" ContentType="application/inkml+xml"/>
  <Override PartName="/xl/ink/ink788.xml" ContentType="application/inkml+xml"/>
  <Override PartName="/xl/ink/ink789.xml" ContentType="application/inkml+xml"/>
  <Override PartName="/xl/ink/ink790.xml" ContentType="application/inkml+xml"/>
  <Override PartName="/xl/ink/ink791.xml" ContentType="application/inkml+xml"/>
  <Override PartName="/xl/ink/ink792.xml" ContentType="application/inkml+xml"/>
  <Override PartName="/xl/ink/ink793.xml" ContentType="application/inkml+xml"/>
  <Override PartName="/xl/ink/ink794.xml" ContentType="application/inkml+xml"/>
  <Override PartName="/xl/ink/ink795.xml" ContentType="application/inkml+xml"/>
  <Override PartName="/xl/ink/ink796.xml" ContentType="application/inkml+xml"/>
  <Override PartName="/xl/ink/ink797.xml" ContentType="application/inkml+xml"/>
  <Override PartName="/xl/ink/ink798.xml" ContentType="application/inkml+xml"/>
  <Override PartName="/xl/ink/ink799.xml" ContentType="application/inkml+xml"/>
  <Override PartName="/xl/ink/ink800.xml" ContentType="application/inkml+xml"/>
  <Override PartName="/xl/ink/ink801.xml" ContentType="application/inkml+xml"/>
  <Override PartName="/xl/ink/ink802.xml" ContentType="application/inkml+xml"/>
  <Override PartName="/xl/ink/ink803.xml" ContentType="application/inkml+xml"/>
  <Override PartName="/xl/ink/ink804.xml" ContentType="application/inkml+xml"/>
  <Override PartName="/xl/ink/ink805.xml" ContentType="application/inkml+xml"/>
  <Override PartName="/xl/ink/ink806.xml" ContentType="application/inkml+xml"/>
  <Override PartName="/xl/ink/ink807.xml" ContentType="application/inkml+xml"/>
  <Override PartName="/xl/ink/ink808.xml" ContentType="application/inkml+xml"/>
  <Override PartName="/xl/ink/ink809.xml" ContentType="application/inkml+xml"/>
  <Override PartName="/xl/ink/ink810.xml" ContentType="application/inkml+xml"/>
  <Override PartName="/xl/ink/ink811.xml" ContentType="application/inkml+xml"/>
  <Override PartName="/xl/ink/ink812.xml" ContentType="application/inkml+xml"/>
  <Override PartName="/xl/ink/ink813.xml" ContentType="application/inkml+xml"/>
  <Override PartName="/xl/ink/ink814.xml" ContentType="application/inkml+xml"/>
  <Override PartName="/xl/ink/ink815.xml" ContentType="application/inkml+xml"/>
  <Override PartName="/xl/ink/ink816.xml" ContentType="application/inkml+xml"/>
  <Override PartName="/xl/ink/ink817.xml" ContentType="application/inkml+xml"/>
  <Override PartName="/xl/ink/ink818.xml" ContentType="application/inkml+xml"/>
  <Override PartName="/xl/ink/ink819.xml" ContentType="application/inkml+xml"/>
  <Override PartName="/xl/ink/ink820.xml" ContentType="application/inkml+xml"/>
  <Override PartName="/xl/ink/ink821.xml" ContentType="application/inkml+xml"/>
  <Override PartName="/xl/ink/ink822.xml" ContentType="application/inkml+xml"/>
  <Override PartName="/xl/ink/ink823.xml" ContentType="application/inkml+xml"/>
  <Override PartName="/xl/ink/ink824.xml" ContentType="application/inkml+xml"/>
  <Override PartName="/xl/ink/ink825.xml" ContentType="application/inkml+xml"/>
  <Override PartName="/xl/ink/ink826.xml" ContentType="application/inkml+xml"/>
  <Override PartName="/xl/ink/ink827.xml" ContentType="application/inkml+xml"/>
  <Override PartName="/xl/ink/ink828.xml" ContentType="application/inkml+xml"/>
  <Override PartName="/xl/ink/ink829.xml" ContentType="application/inkml+xml"/>
  <Override PartName="/xl/ink/ink830.xml" ContentType="application/inkml+xml"/>
  <Override PartName="/xl/ink/ink831.xml" ContentType="application/inkml+xml"/>
  <Override PartName="/xl/ink/ink832.xml" ContentType="application/inkml+xml"/>
  <Override PartName="/xl/ink/ink833.xml" ContentType="application/inkml+xml"/>
  <Override PartName="/xl/ink/ink834.xml" ContentType="application/inkml+xml"/>
  <Override PartName="/xl/ink/ink835.xml" ContentType="application/inkml+xml"/>
  <Override PartName="/xl/ink/ink836.xml" ContentType="application/inkml+xml"/>
  <Override PartName="/xl/ink/ink837.xml" ContentType="application/inkml+xml"/>
  <Override PartName="/xl/ink/ink838.xml" ContentType="application/inkml+xml"/>
  <Override PartName="/xl/ink/ink839.xml" ContentType="application/inkml+xml"/>
  <Override PartName="/xl/ink/ink840.xml" ContentType="application/inkml+xml"/>
  <Override PartName="/xl/ink/ink841.xml" ContentType="application/inkml+xml"/>
  <Override PartName="/xl/ink/ink842.xml" ContentType="application/inkml+xml"/>
  <Override PartName="/xl/ink/ink843.xml" ContentType="application/inkml+xml"/>
  <Override PartName="/xl/ink/ink844.xml" ContentType="application/inkml+xml"/>
  <Override PartName="/xl/ink/ink845.xml" ContentType="application/inkml+xml"/>
  <Override PartName="/xl/ink/ink846.xml" ContentType="application/inkml+xml"/>
  <Override PartName="/xl/ink/ink847.xml" ContentType="application/inkml+xml"/>
  <Override PartName="/xl/ink/ink848.xml" ContentType="application/inkml+xml"/>
  <Override PartName="/xl/ink/ink849.xml" ContentType="application/inkml+xml"/>
  <Override PartName="/xl/ink/ink850.xml" ContentType="application/inkml+xml"/>
  <Override PartName="/xl/ink/ink851.xml" ContentType="application/inkml+xml"/>
  <Override PartName="/xl/ink/ink852.xml" ContentType="application/inkml+xml"/>
  <Override PartName="/xl/ink/ink853.xml" ContentType="application/inkml+xml"/>
  <Override PartName="/xl/ink/ink854.xml" ContentType="application/inkml+xml"/>
  <Override PartName="/xl/ink/ink855.xml" ContentType="application/inkml+xml"/>
  <Override PartName="/xl/ink/ink856.xml" ContentType="application/inkml+xml"/>
  <Override PartName="/xl/ink/ink857.xml" ContentType="application/inkml+xml"/>
  <Override PartName="/xl/ink/ink858.xml" ContentType="application/inkml+xml"/>
  <Override PartName="/xl/ink/ink859.xml" ContentType="application/inkml+xml"/>
  <Override PartName="/xl/ink/ink860.xml" ContentType="application/inkml+xml"/>
  <Override PartName="/xl/ink/ink861.xml" ContentType="application/inkml+xml"/>
  <Override PartName="/xl/ink/ink862.xml" ContentType="application/inkml+xml"/>
  <Override PartName="/xl/ink/ink863.xml" ContentType="application/inkml+xml"/>
  <Override PartName="/xl/ink/ink864.xml" ContentType="application/inkml+xml"/>
  <Override PartName="/xl/ink/ink865.xml" ContentType="application/inkml+xml"/>
  <Override PartName="/xl/ink/ink866.xml" ContentType="application/inkml+xml"/>
  <Override PartName="/xl/ink/ink867.xml" ContentType="application/inkml+xml"/>
  <Override PartName="/xl/ink/ink868.xml" ContentType="application/inkml+xml"/>
  <Override PartName="/xl/ink/ink869.xml" ContentType="application/inkml+xml"/>
  <Override PartName="/xl/ink/ink870.xml" ContentType="application/inkml+xml"/>
  <Override PartName="/xl/ink/ink871.xml" ContentType="application/inkml+xml"/>
  <Override PartName="/xl/ink/ink872.xml" ContentType="application/inkml+xml"/>
  <Override PartName="/xl/ink/ink873.xml" ContentType="application/inkml+xml"/>
  <Override PartName="/xl/ink/ink874.xml" ContentType="application/inkml+xml"/>
  <Override PartName="/xl/ink/ink875.xml" ContentType="application/inkml+xml"/>
  <Override PartName="/xl/ink/ink876.xml" ContentType="application/inkml+xml"/>
  <Override PartName="/xl/ink/ink877.xml" ContentType="application/inkml+xml"/>
  <Override PartName="/xl/ink/ink878.xml" ContentType="application/inkml+xml"/>
  <Override PartName="/xl/ink/ink879.xml" ContentType="application/inkml+xml"/>
  <Override PartName="/xl/ink/ink880.xml" ContentType="application/inkml+xml"/>
  <Override PartName="/xl/ink/ink881.xml" ContentType="application/inkml+xml"/>
  <Override PartName="/xl/ink/ink882.xml" ContentType="application/inkml+xml"/>
  <Override PartName="/xl/ink/ink883.xml" ContentType="application/inkml+xml"/>
  <Override PartName="/xl/ink/ink884.xml" ContentType="application/inkml+xml"/>
  <Override PartName="/xl/ink/ink885.xml" ContentType="application/inkml+xml"/>
  <Override PartName="/xl/ink/ink886.xml" ContentType="application/inkml+xml"/>
  <Override PartName="/xl/ink/ink887.xml" ContentType="application/inkml+xml"/>
  <Override PartName="/xl/ink/ink888.xml" ContentType="application/inkml+xml"/>
  <Override PartName="/xl/ink/ink889.xml" ContentType="application/inkml+xml"/>
  <Override PartName="/xl/ink/ink890.xml" ContentType="application/inkml+xml"/>
  <Override PartName="/xl/ink/ink891.xml" ContentType="application/inkml+xml"/>
  <Override PartName="/xl/ink/ink892.xml" ContentType="application/inkml+xml"/>
  <Override PartName="/xl/ink/ink893.xml" ContentType="application/inkml+xml"/>
  <Override PartName="/xl/ink/ink894.xml" ContentType="application/inkml+xml"/>
  <Override PartName="/xl/ink/ink895.xml" ContentType="application/inkml+xml"/>
  <Override PartName="/xl/ink/ink896.xml" ContentType="application/inkml+xml"/>
  <Override PartName="/xl/ink/ink897.xml" ContentType="application/inkml+xml"/>
  <Override PartName="/xl/ink/ink898.xml" ContentType="application/inkml+xml"/>
  <Override PartName="/xl/ink/ink899.xml" ContentType="application/inkml+xml"/>
  <Override PartName="/xl/ink/ink900.xml" ContentType="application/inkml+xml"/>
  <Override PartName="/xl/ink/ink901.xml" ContentType="application/inkml+xml"/>
  <Override PartName="/xl/ink/ink902.xml" ContentType="application/inkml+xml"/>
  <Override PartName="/xl/ink/ink903.xml" ContentType="application/inkml+xml"/>
  <Override PartName="/xl/ink/ink904.xml" ContentType="application/inkml+xml"/>
  <Override PartName="/xl/ink/ink905.xml" ContentType="application/inkml+xml"/>
  <Override PartName="/xl/ink/ink906.xml" ContentType="application/inkml+xml"/>
  <Override PartName="/xl/ink/ink907.xml" ContentType="application/inkml+xml"/>
  <Override PartName="/xl/ink/ink908.xml" ContentType="application/inkml+xml"/>
  <Override PartName="/xl/ink/ink909.xml" ContentType="application/inkml+xml"/>
  <Override PartName="/xl/ink/ink910.xml" ContentType="application/inkml+xml"/>
  <Override PartName="/xl/ink/ink911.xml" ContentType="application/inkml+xml"/>
  <Override PartName="/xl/ink/ink912.xml" ContentType="application/inkml+xml"/>
  <Override PartName="/xl/ink/ink913.xml" ContentType="application/inkml+xml"/>
  <Override PartName="/xl/ink/ink914.xml" ContentType="application/inkml+xml"/>
  <Override PartName="/xl/ink/ink915.xml" ContentType="application/inkml+xml"/>
  <Override PartName="/xl/ink/ink916.xml" ContentType="application/inkml+xml"/>
  <Override PartName="/xl/ink/ink917.xml" ContentType="application/inkml+xml"/>
  <Override PartName="/xl/ink/ink918.xml" ContentType="application/inkml+xml"/>
  <Override PartName="/xl/ink/ink919.xml" ContentType="application/inkml+xml"/>
  <Override PartName="/xl/ink/ink920.xml" ContentType="application/inkml+xml"/>
  <Override PartName="/xl/ink/ink921.xml" ContentType="application/inkml+xml"/>
  <Override PartName="/xl/ink/ink922.xml" ContentType="application/inkml+xml"/>
  <Override PartName="/xl/ink/ink923.xml" ContentType="application/inkml+xml"/>
  <Override PartName="/xl/ink/ink924.xml" ContentType="application/inkml+xml"/>
  <Override PartName="/xl/ink/ink925.xml" ContentType="application/inkml+xml"/>
  <Override PartName="/xl/ink/ink926.xml" ContentType="application/inkml+xml"/>
  <Override PartName="/xl/ink/ink927.xml" ContentType="application/inkml+xml"/>
  <Override PartName="/xl/ink/ink928.xml" ContentType="application/inkml+xml"/>
  <Override PartName="/xl/ink/ink929.xml" ContentType="application/inkml+xml"/>
  <Override PartName="/xl/ink/ink930.xml" ContentType="application/inkml+xml"/>
  <Override PartName="/xl/ink/ink931.xml" ContentType="application/inkml+xml"/>
  <Override PartName="/xl/ink/ink932.xml" ContentType="application/inkml+xml"/>
  <Override PartName="/xl/ink/ink933.xml" ContentType="application/inkml+xml"/>
  <Override PartName="/xl/ink/ink934.xml" ContentType="application/inkml+xml"/>
  <Override PartName="/xl/ink/ink935.xml" ContentType="application/inkml+xml"/>
  <Override PartName="/xl/ink/ink936.xml" ContentType="application/inkml+xml"/>
  <Override PartName="/xl/ink/ink937.xml" ContentType="application/inkml+xml"/>
  <Override PartName="/xl/ink/ink938.xml" ContentType="application/inkml+xml"/>
  <Override PartName="/xl/ink/ink939.xml" ContentType="application/inkml+xml"/>
  <Override PartName="/xl/ink/ink940.xml" ContentType="application/inkml+xml"/>
  <Override PartName="/xl/ink/ink941.xml" ContentType="application/inkml+xml"/>
  <Override PartName="/xl/ink/ink942.xml" ContentType="application/inkml+xml"/>
  <Override PartName="/xl/ink/ink943.xml" ContentType="application/inkml+xml"/>
  <Override PartName="/xl/ink/ink944.xml" ContentType="application/inkml+xml"/>
  <Override PartName="/xl/ink/ink945.xml" ContentType="application/inkml+xml"/>
  <Override PartName="/xl/ink/ink946.xml" ContentType="application/inkml+xml"/>
  <Override PartName="/xl/ink/ink947.xml" ContentType="application/inkml+xml"/>
  <Override PartName="/xl/ink/ink948.xml" ContentType="application/inkml+xml"/>
  <Override PartName="/xl/ink/ink949.xml" ContentType="application/inkml+xml"/>
  <Override PartName="/xl/ink/ink950.xml" ContentType="application/inkml+xml"/>
  <Override PartName="/xl/ink/ink951.xml" ContentType="application/inkml+xml"/>
  <Override PartName="/xl/ink/ink952.xml" ContentType="application/inkml+xml"/>
  <Override PartName="/xl/ink/ink953.xml" ContentType="application/inkml+xml"/>
  <Override PartName="/xl/ink/ink954.xml" ContentType="application/inkml+xml"/>
  <Override PartName="/xl/ink/ink955.xml" ContentType="application/inkml+xml"/>
  <Override PartName="/xl/ink/ink956.xml" ContentType="application/inkml+xml"/>
  <Override PartName="/xl/ink/ink957.xml" ContentType="application/inkml+xml"/>
  <Override PartName="/xl/ink/ink958.xml" ContentType="application/inkml+xml"/>
  <Override PartName="/xl/ink/ink959.xml" ContentType="application/inkml+xml"/>
  <Override PartName="/xl/ink/ink960.xml" ContentType="application/inkml+xml"/>
  <Override PartName="/xl/ink/ink961.xml" ContentType="application/inkml+xml"/>
  <Override PartName="/xl/ink/ink962.xml" ContentType="application/inkml+xml"/>
  <Override PartName="/xl/ink/ink963.xml" ContentType="application/inkml+xml"/>
  <Override PartName="/xl/ink/ink964.xml" ContentType="application/inkml+xml"/>
  <Override PartName="/xl/ink/ink965.xml" ContentType="application/inkml+xml"/>
  <Override PartName="/xl/ink/ink966.xml" ContentType="application/inkml+xml"/>
  <Override PartName="/xl/ink/ink967.xml" ContentType="application/inkml+xml"/>
  <Override PartName="/xl/ink/ink968.xml" ContentType="application/inkml+xml"/>
  <Override PartName="/xl/ink/ink969.xml" ContentType="application/inkml+xml"/>
  <Override PartName="/xl/ink/ink970.xml" ContentType="application/inkml+xml"/>
  <Override PartName="/xl/ink/ink971.xml" ContentType="application/inkml+xml"/>
  <Override PartName="/xl/ink/ink972.xml" ContentType="application/inkml+xml"/>
  <Override PartName="/xl/ink/ink973.xml" ContentType="application/inkml+xml"/>
  <Override PartName="/xl/ink/ink974.xml" ContentType="application/inkml+xml"/>
  <Override PartName="/xl/ink/ink975.xml" ContentType="application/inkml+xml"/>
  <Override PartName="/xl/ink/ink976.xml" ContentType="application/inkml+xml"/>
  <Override PartName="/xl/ink/ink977.xml" ContentType="application/inkml+xml"/>
  <Override PartName="/xl/ink/ink978.xml" ContentType="application/inkml+xml"/>
  <Override PartName="/xl/ink/ink979.xml" ContentType="application/inkml+xml"/>
  <Override PartName="/xl/ink/ink980.xml" ContentType="application/inkml+xml"/>
  <Override PartName="/xl/ink/ink981.xml" ContentType="application/inkml+xml"/>
  <Override PartName="/xl/ink/ink982.xml" ContentType="application/inkml+xml"/>
  <Override PartName="/xl/ink/ink983.xml" ContentType="application/inkml+xml"/>
  <Override PartName="/xl/ink/ink984.xml" ContentType="application/inkml+xml"/>
  <Override PartName="/xl/ink/ink985.xml" ContentType="application/inkml+xml"/>
  <Override PartName="/xl/ink/ink986.xml" ContentType="application/inkml+xml"/>
  <Override PartName="/xl/ink/ink987.xml" ContentType="application/inkml+xml"/>
  <Override PartName="/xl/ink/ink988.xml" ContentType="application/inkml+xml"/>
  <Override PartName="/xl/ink/ink989.xml" ContentType="application/inkml+xml"/>
  <Override PartName="/xl/ink/ink990.xml" ContentType="application/inkml+xml"/>
  <Override PartName="/xl/ink/ink991.xml" ContentType="application/inkml+xml"/>
  <Override PartName="/xl/ink/ink992.xml" ContentType="application/inkml+xml"/>
  <Override PartName="/xl/ink/ink993.xml" ContentType="application/inkml+xml"/>
  <Override PartName="/xl/ink/ink994.xml" ContentType="application/inkml+xml"/>
  <Override PartName="/xl/ink/ink995.xml" ContentType="application/inkml+xml"/>
  <Override PartName="/xl/ink/ink996.xml" ContentType="application/inkml+xml"/>
  <Override PartName="/xl/ink/ink997.xml" ContentType="application/inkml+xml"/>
  <Override PartName="/xl/ink/ink998.xml" ContentType="application/inkml+xml"/>
  <Override PartName="/xl/ink/ink999.xml" ContentType="application/inkml+xml"/>
  <Override PartName="/xl/ink/ink1000.xml" ContentType="application/inkml+xml"/>
  <Override PartName="/xl/ink/ink1001.xml" ContentType="application/inkml+xml"/>
  <Override PartName="/xl/ink/ink1002.xml" ContentType="application/inkml+xml"/>
  <Override PartName="/xl/ink/ink1003.xml" ContentType="application/inkml+xml"/>
  <Override PartName="/xl/ink/ink1004.xml" ContentType="application/inkml+xml"/>
  <Override PartName="/xl/ink/ink1005.xml" ContentType="application/inkml+xml"/>
  <Override PartName="/xl/ink/ink1006.xml" ContentType="application/inkml+xml"/>
  <Override PartName="/xl/ink/ink1007.xml" ContentType="application/inkml+xml"/>
  <Override PartName="/xl/ink/ink1008.xml" ContentType="application/inkml+xml"/>
  <Override PartName="/xl/ink/ink1009.xml" ContentType="application/inkml+xml"/>
  <Override PartName="/xl/ink/ink1010.xml" ContentType="application/inkml+xml"/>
  <Override PartName="/xl/ink/ink1011.xml" ContentType="application/inkml+xml"/>
  <Override PartName="/xl/ink/ink1012.xml" ContentType="application/inkml+xml"/>
  <Override PartName="/xl/ink/ink1013.xml" ContentType="application/inkml+xml"/>
  <Override PartName="/xl/ink/ink1014.xml" ContentType="application/inkml+xml"/>
  <Override PartName="/xl/ink/ink1015.xml" ContentType="application/inkml+xml"/>
  <Override PartName="/xl/ink/ink1016.xml" ContentType="application/inkml+xml"/>
  <Override PartName="/xl/ink/ink1017.xml" ContentType="application/inkml+xml"/>
  <Override PartName="/xl/ink/ink1018.xml" ContentType="application/inkml+xml"/>
  <Override PartName="/xl/ink/ink1019.xml" ContentType="application/inkml+xml"/>
  <Override PartName="/xl/ink/ink1020.xml" ContentType="application/inkml+xml"/>
  <Override PartName="/xl/ink/ink1021.xml" ContentType="application/inkml+xml"/>
  <Override PartName="/xl/ink/ink1022.xml" ContentType="application/inkml+xml"/>
  <Override PartName="/xl/ink/ink1023.xml" ContentType="application/inkml+xml"/>
  <Override PartName="/xl/ink/ink1024.xml" ContentType="application/inkml+xml"/>
  <Override PartName="/xl/ink/ink1025.xml" ContentType="application/inkml+xml"/>
  <Override PartName="/xl/ink/ink1026.xml" ContentType="application/inkml+xml"/>
  <Override PartName="/xl/ink/ink1027.xml" ContentType="application/inkml+xml"/>
  <Override PartName="/xl/ink/ink1028.xml" ContentType="application/inkml+xml"/>
  <Override PartName="/xl/ink/ink1029.xml" ContentType="application/inkml+xml"/>
  <Override PartName="/xl/ink/ink1030.xml" ContentType="application/inkml+xml"/>
  <Override PartName="/xl/ink/ink1031.xml" ContentType="application/inkml+xml"/>
  <Override PartName="/xl/ink/ink1032.xml" ContentType="application/inkml+xml"/>
  <Override PartName="/xl/ink/ink1033.xml" ContentType="application/inkml+xml"/>
  <Override PartName="/xl/ink/ink1034.xml" ContentType="application/inkml+xml"/>
  <Override PartName="/xl/ink/ink1035.xml" ContentType="application/inkml+xml"/>
  <Override PartName="/xl/ink/ink1036.xml" ContentType="application/inkml+xml"/>
  <Override PartName="/xl/ink/ink1037.xml" ContentType="application/inkml+xml"/>
  <Override PartName="/xl/ink/ink1038.xml" ContentType="application/inkml+xml"/>
  <Override PartName="/xl/ink/ink1039.xml" ContentType="application/inkml+xml"/>
  <Override PartName="/xl/ink/ink1040.xml" ContentType="application/inkml+xml"/>
  <Override PartName="/xl/ink/ink1041.xml" ContentType="application/inkml+xml"/>
  <Override PartName="/xl/ink/ink1042.xml" ContentType="application/inkml+xml"/>
  <Override PartName="/xl/ink/ink1043.xml" ContentType="application/inkml+xml"/>
  <Override PartName="/xl/ink/ink1044.xml" ContentType="application/inkml+xml"/>
  <Override PartName="/xl/ink/ink1045.xml" ContentType="application/inkml+xml"/>
  <Override PartName="/xl/ink/ink1046.xml" ContentType="application/inkml+xml"/>
  <Override PartName="/xl/ink/ink1047.xml" ContentType="application/inkml+xml"/>
  <Override PartName="/xl/ink/ink1048.xml" ContentType="application/inkml+xml"/>
  <Override PartName="/xl/ink/ink1049.xml" ContentType="application/inkml+xml"/>
  <Override PartName="/xl/ink/ink1050.xml" ContentType="application/inkml+xml"/>
  <Override PartName="/xl/ink/ink1051.xml" ContentType="application/inkml+xml"/>
  <Override PartName="/xl/ink/ink1052.xml" ContentType="application/inkml+xml"/>
  <Override PartName="/xl/ink/ink1053.xml" ContentType="application/inkml+xml"/>
  <Override PartName="/xl/ink/ink1054.xml" ContentType="application/inkml+xml"/>
  <Override PartName="/xl/ink/ink1055.xml" ContentType="application/inkml+xml"/>
  <Override PartName="/xl/ink/ink1056.xml" ContentType="application/inkml+xml"/>
  <Override PartName="/xl/ink/ink1057.xml" ContentType="application/inkml+xml"/>
  <Override PartName="/xl/ink/ink1058.xml" ContentType="application/inkml+xml"/>
  <Override PartName="/xl/ink/ink1059.xml" ContentType="application/inkml+xml"/>
  <Override PartName="/xl/ink/ink1060.xml" ContentType="application/inkml+xml"/>
  <Override PartName="/xl/ink/ink1061.xml" ContentType="application/inkml+xml"/>
  <Override PartName="/xl/ink/ink1062.xml" ContentType="application/inkml+xml"/>
  <Override PartName="/xl/ink/ink1063.xml" ContentType="application/inkml+xml"/>
  <Override PartName="/xl/ink/ink1064.xml" ContentType="application/inkml+xml"/>
  <Override PartName="/xl/ink/ink1065.xml" ContentType="application/inkml+xml"/>
  <Override PartName="/xl/ink/ink1066.xml" ContentType="application/inkml+xml"/>
  <Override PartName="/xl/ink/ink1067.xml" ContentType="application/inkml+xml"/>
  <Override PartName="/xl/ink/ink1068.xml" ContentType="application/inkml+xml"/>
  <Override PartName="/xl/ink/ink1069.xml" ContentType="application/inkml+xml"/>
  <Override PartName="/xl/ink/ink1070.xml" ContentType="application/inkml+xml"/>
  <Override PartName="/xl/ink/ink1071.xml" ContentType="application/inkml+xml"/>
  <Override PartName="/xl/ink/ink1072.xml" ContentType="application/inkml+xml"/>
  <Override PartName="/xl/ink/ink1073.xml" ContentType="application/inkml+xml"/>
  <Override PartName="/xl/ink/ink1074.xml" ContentType="application/inkml+xml"/>
  <Override PartName="/xl/ink/ink1075.xml" ContentType="application/inkml+xml"/>
  <Override PartName="/xl/ink/ink1076.xml" ContentType="application/inkml+xml"/>
  <Override PartName="/xl/ink/ink1077.xml" ContentType="application/inkml+xml"/>
  <Override PartName="/xl/ink/ink1078.xml" ContentType="application/inkml+xml"/>
  <Override PartName="/xl/ink/ink1079.xml" ContentType="application/inkml+xml"/>
  <Override PartName="/xl/ink/ink1080.xml" ContentType="application/inkml+xml"/>
  <Override PartName="/xl/ink/ink1081.xml" ContentType="application/inkml+xml"/>
  <Override PartName="/xl/ink/ink1082.xml" ContentType="application/inkml+xml"/>
  <Override PartName="/xl/ink/ink1083.xml" ContentType="application/inkml+xml"/>
  <Override PartName="/xl/ink/ink1084.xml" ContentType="application/inkml+xml"/>
  <Override PartName="/xl/ink/ink1085.xml" ContentType="application/inkml+xml"/>
  <Override PartName="/xl/ink/ink1086.xml" ContentType="application/inkml+xml"/>
  <Override PartName="/xl/ink/ink1087.xml" ContentType="application/inkml+xml"/>
  <Override PartName="/xl/ink/ink1088.xml" ContentType="application/inkml+xml"/>
  <Override PartName="/xl/ink/ink1089.xml" ContentType="application/inkml+xml"/>
  <Override PartName="/xl/ink/ink1090.xml" ContentType="application/inkml+xml"/>
  <Override PartName="/xl/ink/ink1091.xml" ContentType="application/inkml+xml"/>
  <Override PartName="/xl/ink/ink1092.xml" ContentType="application/inkml+xml"/>
  <Override PartName="/xl/ink/ink1093.xml" ContentType="application/inkml+xml"/>
  <Override PartName="/xl/ink/ink1094.xml" ContentType="application/inkml+xml"/>
  <Override PartName="/xl/ink/ink1095.xml" ContentType="application/inkml+xml"/>
  <Override PartName="/xl/ink/ink1096.xml" ContentType="application/inkml+xml"/>
  <Override PartName="/xl/ink/ink1097.xml" ContentType="application/inkml+xml"/>
  <Override PartName="/xl/ink/ink1098.xml" ContentType="application/inkml+xml"/>
  <Override PartName="/xl/ink/ink1099.xml" ContentType="application/inkml+xml"/>
  <Override PartName="/xl/ink/ink1100.xml" ContentType="application/inkml+xml"/>
  <Override PartName="/xl/ink/ink1101.xml" ContentType="application/inkml+xml"/>
  <Override PartName="/xl/ink/ink1102.xml" ContentType="application/inkml+xml"/>
  <Override PartName="/xl/ink/ink1103.xml" ContentType="application/inkml+xml"/>
  <Override PartName="/xl/ink/ink1104.xml" ContentType="application/inkml+xml"/>
  <Override PartName="/xl/ink/ink1105.xml" ContentType="application/inkml+xml"/>
  <Override PartName="/xl/ink/ink1106.xml" ContentType="application/inkml+xml"/>
  <Override PartName="/xl/ink/ink1107.xml" ContentType="application/inkml+xml"/>
  <Override PartName="/xl/ink/ink1108.xml" ContentType="application/inkml+xml"/>
  <Override PartName="/xl/ink/ink1109.xml" ContentType="application/inkml+xml"/>
  <Override PartName="/xl/ink/ink1110.xml" ContentType="application/inkml+xml"/>
  <Override PartName="/xl/ink/ink1111.xml" ContentType="application/inkml+xml"/>
  <Override PartName="/xl/ink/ink1112.xml" ContentType="application/inkml+xml"/>
  <Override PartName="/xl/ink/ink1113.xml" ContentType="application/inkml+xml"/>
  <Override PartName="/xl/ink/ink1114.xml" ContentType="application/inkml+xml"/>
  <Override PartName="/xl/ink/ink1115.xml" ContentType="application/inkml+xml"/>
  <Override PartName="/xl/ink/ink1116.xml" ContentType="application/inkml+xml"/>
  <Override PartName="/xl/ink/ink1117.xml" ContentType="application/inkml+xml"/>
  <Override PartName="/xl/ink/ink1118.xml" ContentType="application/inkml+xml"/>
  <Override PartName="/xl/ink/ink1119.xml" ContentType="application/inkml+xml"/>
  <Override PartName="/xl/ink/ink1120.xml" ContentType="application/inkml+xml"/>
  <Override PartName="/xl/ink/ink1121.xml" ContentType="application/inkml+xml"/>
  <Override PartName="/xl/ink/ink1122.xml" ContentType="application/inkml+xml"/>
  <Override PartName="/xl/ink/ink1123.xml" ContentType="application/inkml+xml"/>
  <Override PartName="/xl/ink/ink1124.xml" ContentType="application/inkml+xml"/>
  <Override PartName="/xl/ink/ink1125.xml" ContentType="application/inkml+xml"/>
  <Override PartName="/xl/ink/ink1126.xml" ContentType="application/inkml+xml"/>
  <Override PartName="/xl/ink/ink1127.xml" ContentType="application/inkml+xml"/>
  <Override PartName="/xl/ink/ink1128.xml" ContentType="application/inkml+xml"/>
  <Override PartName="/xl/ink/ink1129.xml" ContentType="application/inkml+xml"/>
  <Override PartName="/xl/ink/ink1130.xml" ContentType="application/inkml+xml"/>
  <Override PartName="/xl/ink/ink1131.xml" ContentType="application/inkml+xml"/>
  <Override PartName="/xl/ink/ink1132.xml" ContentType="application/inkml+xml"/>
  <Override PartName="/xl/ink/ink1133.xml" ContentType="application/inkml+xml"/>
  <Override PartName="/xl/ink/ink1134.xml" ContentType="application/inkml+xml"/>
  <Override PartName="/xl/ink/ink1135.xml" ContentType="application/inkml+xml"/>
  <Override PartName="/xl/ink/ink1136.xml" ContentType="application/inkml+xml"/>
  <Override PartName="/xl/ink/ink1137.xml" ContentType="application/inkml+xml"/>
  <Override PartName="/xl/ink/ink1138.xml" ContentType="application/inkml+xml"/>
  <Override PartName="/xl/ink/ink1139.xml" ContentType="application/inkml+xml"/>
  <Override PartName="/xl/ink/ink1140.xml" ContentType="application/inkml+xml"/>
  <Override PartName="/xl/ink/ink1141.xml" ContentType="application/inkml+xml"/>
  <Override PartName="/xl/ink/ink1142.xml" ContentType="application/inkml+xml"/>
  <Override PartName="/xl/ink/ink1143.xml" ContentType="application/inkml+xml"/>
  <Override PartName="/xl/ink/ink1144.xml" ContentType="application/inkml+xml"/>
  <Override PartName="/xl/ink/ink1145.xml" ContentType="application/inkml+xml"/>
  <Override PartName="/xl/ink/ink1146.xml" ContentType="application/inkml+xml"/>
  <Override PartName="/xl/ink/ink1147.xml" ContentType="application/inkml+xml"/>
  <Override PartName="/xl/ink/ink1148.xml" ContentType="application/inkml+xml"/>
  <Override PartName="/xl/ink/ink1149.xml" ContentType="application/inkml+xml"/>
  <Override PartName="/xl/ink/ink1150.xml" ContentType="application/inkml+xml"/>
  <Override PartName="/xl/ink/ink1151.xml" ContentType="application/inkml+xml"/>
  <Override PartName="/xl/ink/ink1152.xml" ContentType="application/inkml+xml"/>
  <Override PartName="/xl/ink/ink1153.xml" ContentType="application/inkml+xml"/>
  <Override PartName="/xl/ink/ink1154.xml" ContentType="application/inkml+xml"/>
  <Override PartName="/xl/ink/ink1155.xml" ContentType="application/inkml+xml"/>
  <Override PartName="/xl/ink/ink1156.xml" ContentType="application/inkml+xml"/>
  <Override PartName="/xl/ink/ink1157.xml" ContentType="application/inkml+xml"/>
  <Override PartName="/xl/ink/ink1158.xml" ContentType="application/inkml+xml"/>
  <Override PartName="/xl/ink/ink1159.xml" ContentType="application/inkml+xml"/>
  <Override PartName="/xl/ink/ink1160.xml" ContentType="application/inkml+xml"/>
  <Override PartName="/xl/ink/ink1161.xml" ContentType="application/inkml+xml"/>
  <Override PartName="/xl/ink/ink1162.xml" ContentType="application/inkml+xml"/>
  <Override PartName="/xl/ink/ink1163.xml" ContentType="application/inkml+xml"/>
  <Override PartName="/xl/ink/ink1164.xml" ContentType="application/inkml+xml"/>
  <Override PartName="/xl/ink/ink1165.xml" ContentType="application/inkml+xml"/>
  <Override PartName="/xl/ink/ink1166.xml" ContentType="application/inkml+xml"/>
  <Override PartName="/xl/ink/ink1167.xml" ContentType="application/inkml+xml"/>
  <Override PartName="/xl/ink/ink1168.xml" ContentType="application/inkml+xml"/>
  <Override PartName="/xl/ink/ink1169.xml" ContentType="application/inkml+xml"/>
  <Override PartName="/xl/ink/ink1170.xml" ContentType="application/inkml+xml"/>
  <Override PartName="/xl/ink/ink1171.xml" ContentType="application/inkml+xml"/>
  <Override PartName="/xl/ink/ink1172.xml" ContentType="application/inkml+xml"/>
  <Override PartName="/xl/ink/ink1173.xml" ContentType="application/inkml+xml"/>
  <Override PartName="/xl/ink/ink1174.xml" ContentType="application/inkml+xml"/>
  <Override PartName="/xl/ink/ink1175.xml" ContentType="application/inkml+xml"/>
  <Override PartName="/xl/ink/ink1176.xml" ContentType="application/inkml+xml"/>
  <Override PartName="/xl/ink/ink1177.xml" ContentType="application/inkml+xml"/>
  <Override PartName="/xl/ink/ink1178.xml" ContentType="application/inkml+xml"/>
  <Override PartName="/xl/ink/ink1179.xml" ContentType="application/inkml+xml"/>
  <Override PartName="/xl/ink/ink1180.xml" ContentType="application/inkml+xml"/>
  <Override PartName="/xl/ink/ink1181.xml" ContentType="application/inkml+xml"/>
  <Override PartName="/xl/ink/ink1182.xml" ContentType="application/inkml+xml"/>
  <Override PartName="/xl/ink/ink1183.xml" ContentType="application/inkml+xml"/>
  <Override PartName="/xl/ink/ink1184.xml" ContentType="application/inkml+xml"/>
  <Override PartName="/xl/ink/ink1185.xml" ContentType="application/inkml+xml"/>
  <Override PartName="/xl/ink/ink1186.xml" ContentType="application/inkml+xml"/>
  <Override PartName="/xl/ink/ink1187.xml" ContentType="application/inkml+xml"/>
  <Override PartName="/xl/ink/ink1188.xml" ContentType="application/inkml+xml"/>
  <Override PartName="/xl/ink/ink1189.xml" ContentType="application/inkml+xml"/>
  <Override PartName="/xl/ink/ink1190.xml" ContentType="application/inkml+xml"/>
  <Override PartName="/xl/ink/ink1191.xml" ContentType="application/inkml+xml"/>
  <Override PartName="/xl/ink/ink1192.xml" ContentType="application/inkml+xml"/>
  <Override PartName="/xl/ink/ink1193.xml" ContentType="application/inkml+xml"/>
  <Override PartName="/xl/ink/ink1194.xml" ContentType="application/inkml+xml"/>
  <Override PartName="/xl/ink/ink1195.xml" ContentType="application/inkml+xml"/>
  <Override PartName="/xl/ink/ink1196.xml" ContentType="application/inkml+xml"/>
  <Override PartName="/xl/ink/ink1197.xml" ContentType="application/inkml+xml"/>
  <Override PartName="/xl/ink/ink1198.xml" ContentType="application/inkml+xml"/>
  <Override PartName="/xl/ink/ink1199.xml" ContentType="application/inkml+xml"/>
  <Override PartName="/xl/ink/ink1200.xml" ContentType="application/inkml+xml"/>
  <Override PartName="/xl/ink/ink1201.xml" ContentType="application/inkml+xml"/>
  <Override PartName="/xl/ink/ink1202.xml" ContentType="application/inkml+xml"/>
  <Override PartName="/xl/ink/ink1203.xml" ContentType="application/inkml+xml"/>
  <Override PartName="/xl/ink/ink1204.xml" ContentType="application/inkml+xml"/>
  <Override PartName="/xl/ink/ink1205.xml" ContentType="application/inkml+xml"/>
  <Override PartName="/xl/ink/ink1206.xml" ContentType="application/inkml+xml"/>
  <Override PartName="/xl/ink/ink1207.xml" ContentType="application/inkml+xml"/>
  <Override PartName="/xl/ink/ink1208.xml" ContentType="application/inkml+xml"/>
  <Override PartName="/xl/ink/ink1209.xml" ContentType="application/inkml+xml"/>
  <Override PartName="/xl/ink/ink1210.xml" ContentType="application/inkml+xml"/>
  <Override PartName="/xl/ink/ink1211.xml" ContentType="application/inkml+xml"/>
  <Override PartName="/xl/ink/ink1212.xml" ContentType="application/inkml+xml"/>
  <Override PartName="/xl/ink/ink1213.xml" ContentType="application/inkml+xml"/>
  <Override PartName="/xl/ink/ink1214.xml" ContentType="application/inkml+xml"/>
  <Override PartName="/xl/ink/ink1215.xml" ContentType="application/inkml+xml"/>
  <Override PartName="/xl/ink/ink1216.xml" ContentType="application/inkml+xml"/>
  <Override PartName="/xl/ink/ink1217.xml" ContentType="application/inkml+xml"/>
  <Override PartName="/xl/ink/ink1218.xml" ContentType="application/inkml+xml"/>
  <Override PartName="/xl/ink/ink1219.xml" ContentType="application/inkml+xml"/>
  <Override PartName="/xl/ink/ink1220.xml" ContentType="application/inkml+xml"/>
  <Override PartName="/xl/ink/ink1221.xml" ContentType="application/inkml+xml"/>
  <Override PartName="/xl/ink/ink1222.xml" ContentType="application/inkml+xml"/>
  <Override PartName="/xl/ink/ink1223.xml" ContentType="application/inkml+xml"/>
  <Override PartName="/xl/ink/ink1224.xml" ContentType="application/inkml+xml"/>
  <Override PartName="/xl/ink/ink1225.xml" ContentType="application/inkml+xml"/>
  <Override PartName="/xl/ink/ink1226.xml" ContentType="application/inkml+xml"/>
  <Override PartName="/xl/ink/ink1227.xml" ContentType="application/inkml+xml"/>
  <Override PartName="/xl/ink/ink1228.xml" ContentType="application/inkml+xml"/>
  <Override PartName="/xl/ink/ink1229.xml" ContentType="application/inkml+xml"/>
  <Override PartName="/xl/ink/ink1230.xml" ContentType="application/inkml+xml"/>
  <Override PartName="/xl/ink/ink1231.xml" ContentType="application/inkml+xml"/>
  <Override PartName="/xl/ink/ink1232.xml" ContentType="application/inkml+xml"/>
  <Override PartName="/xl/ink/ink1233.xml" ContentType="application/inkml+xml"/>
  <Override PartName="/xl/ink/ink1234.xml" ContentType="application/inkml+xml"/>
  <Override PartName="/xl/ink/ink1235.xml" ContentType="application/inkml+xml"/>
  <Override PartName="/xl/ink/ink1236.xml" ContentType="application/inkml+xml"/>
  <Override PartName="/xl/ink/ink1237.xml" ContentType="application/inkml+xml"/>
  <Override PartName="/xl/ink/ink1238.xml" ContentType="application/inkml+xml"/>
  <Override PartName="/xl/ink/ink1239.xml" ContentType="application/inkml+xml"/>
  <Override PartName="/xl/ink/ink1240.xml" ContentType="application/inkml+xml"/>
  <Override PartName="/xl/ink/ink1241.xml" ContentType="application/inkml+xml"/>
  <Override PartName="/xl/ink/ink1242.xml" ContentType="application/inkml+xml"/>
  <Override PartName="/xl/ink/ink1243.xml" ContentType="application/inkml+xml"/>
  <Override PartName="/xl/ink/ink1244.xml" ContentType="application/inkml+xml"/>
  <Override PartName="/xl/ink/ink1245.xml" ContentType="application/inkml+xml"/>
  <Override PartName="/xl/ink/ink1246.xml" ContentType="application/inkml+xml"/>
  <Override PartName="/xl/ink/ink1247.xml" ContentType="application/inkml+xml"/>
  <Override PartName="/xl/ink/ink1248.xml" ContentType="application/inkml+xml"/>
  <Override PartName="/xl/ink/ink1249.xml" ContentType="application/inkml+xml"/>
  <Override PartName="/xl/ink/ink1250.xml" ContentType="application/inkml+xml"/>
  <Override PartName="/xl/ink/ink1251.xml" ContentType="application/inkml+xml"/>
  <Override PartName="/xl/ink/ink1252.xml" ContentType="application/inkml+xml"/>
  <Override PartName="/xl/ink/ink1253.xml" ContentType="application/inkml+xml"/>
  <Override PartName="/xl/ink/ink1254.xml" ContentType="application/inkml+xml"/>
  <Override PartName="/xl/ink/ink1255.xml" ContentType="application/inkml+xml"/>
  <Override PartName="/xl/ink/ink1256.xml" ContentType="application/inkml+xml"/>
  <Override PartName="/xl/ink/ink1257.xml" ContentType="application/inkml+xml"/>
  <Override PartName="/xl/ink/ink1258.xml" ContentType="application/inkml+xml"/>
  <Override PartName="/xl/ink/ink1259.xml" ContentType="application/inkml+xml"/>
  <Override PartName="/xl/ink/ink1260.xml" ContentType="application/inkml+xml"/>
  <Override PartName="/xl/ink/ink1261.xml" ContentType="application/inkml+xml"/>
  <Override PartName="/xl/ink/ink1262.xml" ContentType="application/inkml+xml"/>
  <Override PartName="/xl/ink/ink1263.xml" ContentType="application/inkml+xml"/>
  <Override PartName="/xl/ink/ink1264.xml" ContentType="application/inkml+xml"/>
  <Override PartName="/xl/ink/ink1265.xml" ContentType="application/inkml+xml"/>
  <Override PartName="/xl/ink/ink1266.xml" ContentType="application/inkml+xml"/>
  <Override PartName="/xl/ink/ink1267.xml" ContentType="application/inkml+xml"/>
  <Override PartName="/xl/ink/ink1268.xml" ContentType="application/inkml+xml"/>
  <Override PartName="/xl/ink/ink1269.xml" ContentType="application/inkml+xml"/>
  <Override PartName="/xl/ink/ink1270.xml" ContentType="application/inkml+xml"/>
  <Override PartName="/xl/ink/ink1271.xml" ContentType="application/inkml+xml"/>
  <Override PartName="/xl/ink/ink1272.xml" ContentType="application/inkml+xml"/>
  <Override PartName="/xl/ink/ink1273.xml" ContentType="application/inkml+xml"/>
  <Override PartName="/xl/ink/ink1274.xml" ContentType="application/inkml+xml"/>
  <Override PartName="/xl/ink/ink1275.xml" ContentType="application/inkml+xml"/>
  <Override PartName="/xl/ink/ink1276.xml" ContentType="application/inkml+xml"/>
  <Override PartName="/xl/ink/ink1277.xml" ContentType="application/inkml+xml"/>
  <Override PartName="/xl/ink/ink1278.xml" ContentType="application/inkml+xml"/>
  <Override PartName="/xl/ink/ink1279.xml" ContentType="application/inkml+xml"/>
  <Override PartName="/xl/ink/ink1280.xml" ContentType="application/inkml+xml"/>
  <Override PartName="/xl/ink/ink1281.xml" ContentType="application/inkml+xml"/>
  <Override PartName="/xl/ink/ink1282.xml" ContentType="application/inkml+xml"/>
  <Override PartName="/xl/ink/ink1283.xml" ContentType="application/inkml+xml"/>
  <Override PartName="/xl/ink/ink1284.xml" ContentType="application/inkml+xml"/>
  <Override PartName="/xl/ink/ink1285.xml" ContentType="application/inkml+xml"/>
  <Override PartName="/xl/ink/ink1286.xml" ContentType="application/inkml+xml"/>
  <Override PartName="/xl/ink/ink1287.xml" ContentType="application/inkml+xml"/>
  <Override PartName="/xl/ink/ink1288.xml" ContentType="application/inkml+xml"/>
  <Override PartName="/xl/ink/ink1289.xml" ContentType="application/inkml+xml"/>
  <Override PartName="/xl/ink/ink1290.xml" ContentType="application/inkml+xml"/>
  <Override PartName="/xl/ink/ink1291.xml" ContentType="application/inkml+xml"/>
  <Override PartName="/xl/ink/ink1292.xml" ContentType="application/inkml+xml"/>
  <Override PartName="/xl/ink/ink1293.xml" ContentType="application/inkml+xml"/>
  <Override PartName="/xl/ink/ink1294.xml" ContentType="application/inkml+xml"/>
  <Override PartName="/xl/ink/ink1295.xml" ContentType="application/inkml+xml"/>
  <Override PartName="/xl/ink/ink1296.xml" ContentType="application/inkml+xml"/>
  <Override PartName="/xl/ink/ink1297.xml" ContentType="application/inkml+xml"/>
  <Override PartName="/xl/ink/ink1298.xml" ContentType="application/inkml+xml"/>
  <Override PartName="/xl/ink/ink1299.xml" ContentType="application/inkml+xml"/>
  <Override PartName="/xl/ink/ink1300.xml" ContentType="application/inkml+xml"/>
  <Override PartName="/xl/ink/ink1301.xml" ContentType="application/inkml+xml"/>
  <Override PartName="/xl/ink/ink1302.xml" ContentType="application/inkml+xml"/>
  <Override PartName="/xl/ink/ink1303.xml" ContentType="application/inkml+xml"/>
  <Override PartName="/xl/ink/ink1304.xml" ContentType="application/inkml+xml"/>
  <Override PartName="/xl/ink/ink1305.xml" ContentType="application/inkml+xml"/>
  <Override PartName="/xl/ink/ink1306.xml" ContentType="application/inkml+xml"/>
  <Override PartName="/xl/ink/ink1307.xml" ContentType="application/inkml+xml"/>
  <Override PartName="/xl/ink/ink1308.xml" ContentType="application/inkml+xml"/>
  <Override PartName="/xl/ink/ink1309.xml" ContentType="application/inkml+xml"/>
  <Override PartName="/xl/ink/ink1310.xml" ContentType="application/inkml+xml"/>
  <Override PartName="/xl/ink/ink1311.xml" ContentType="application/inkml+xml"/>
  <Override PartName="/xl/ink/ink1312.xml" ContentType="application/inkml+xml"/>
  <Override PartName="/xl/ink/ink1313.xml" ContentType="application/inkml+xml"/>
  <Override PartName="/xl/ink/ink1314.xml" ContentType="application/inkml+xml"/>
  <Override PartName="/xl/ink/ink1315.xml" ContentType="application/inkml+xml"/>
  <Override PartName="/xl/ink/ink1316.xml" ContentType="application/inkml+xml"/>
  <Override PartName="/xl/ink/ink1317.xml" ContentType="application/inkml+xml"/>
  <Override PartName="/xl/ink/ink1318.xml" ContentType="application/inkml+xml"/>
  <Override PartName="/xl/ink/ink1319.xml" ContentType="application/inkml+xml"/>
  <Override PartName="/xl/ink/ink1320.xml" ContentType="application/inkml+xml"/>
  <Override PartName="/xl/ink/ink1321.xml" ContentType="application/inkml+xml"/>
  <Override PartName="/xl/ink/ink1322.xml" ContentType="application/inkml+xml"/>
  <Override PartName="/xl/ink/ink1323.xml" ContentType="application/inkml+xml"/>
  <Override PartName="/xl/ink/ink1324.xml" ContentType="application/inkml+xml"/>
  <Override PartName="/xl/ink/ink1325.xml" ContentType="application/inkml+xml"/>
  <Override PartName="/xl/ink/ink1326.xml" ContentType="application/inkml+xml"/>
  <Override PartName="/xl/ink/ink1327.xml" ContentType="application/inkml+xml"/>
  <Override PartName="/xl/ink/ink1328.xml" ContentType="application/inkml+xml"/>
  <Override PartName="/xl/ink/ink1329.xml" ContentType="application/inkml+xml"/>
  <Override PartName="/xl/ink/ink1330.xml" ContentType="application/inkml+xml"/>
  <Override PartName="/xl/ink/ink1331.xml" ContentType="application/inkml+xml"/>
  <Override PartName="/xl/ink/ink1332.xml" ContentType="application/inkml+xml"/>
  <Override PartName="/xl/ink/ink1333.xml" ContentType="application/inkml+xml"/>
  <Override PartName="/xl/ink/ink1334.xml" ContentType="application/inkml+xml"/>
  <Override PartName="/xl/ink/ink1335.xml" ContentType="application/inkml+xml"/>
  <Override PartName="/xl/ink/ink1336.xml" ContentType="application/inkml+xml"/>
  <Override PartName="/xl/ink/ink1337.xml" ContentType="application/inkml+xml"/>
  <Override PartName="/xl/ink/ink1338.xml" ContentType="application/inkml+xml"/>
  <Override PartName="/xl/ink/ink1339.xml" ContentType="application/inkml+xml"/>
  <Override PartName="/xl/ink/ink1340.xml" ContentType="application/inkml+xml"/>
  <Override PartName="/xl/ink/ink1341.xml" ContentType="application/inkml+xml"/>
  <Override PartName="/xl/ink/ink1342.xml" ContentType="application/inkml+xml"/>
  <Override PartName="/xl/ink/ink1343.xml" ContentType="application/inkml+xml"/>
  <Override PartName="/xl/ink/ink1344.xml" ContentType="application/inkml+xml"/>
  <Override PartName="/xl/ink/ink1345.xml" ContentType="application/inkml+xml"/>
  <Override PartName="/xl/ink/ink1346.xml" ContentType="application/inkml+xml"/>
  <Override PartName="/xl/ink/ink1347.xml" ContentType="application/inkml+xml"/>
  <Override PartName="/xl/ink/ink1348.xml" ContentType="application/inkml+xml"/>
  <Override PartName="/xl/ink/ink1349.xml" ContentType="application/inkml+xml"/>
  <Override PartName="/xl/ink/ink1350.xml" ContentType="application/inkml+xml"/>
  <Override PartName="/xl/ink/ink1351.xml" ContentType="application/inkml+xml"/>
  <Override PartName="/xl/ink/ink1352.xml" ContentType="application/inkml+xml"/>
  <Override PartName="/xl/ink/ink1353.xml" ContentType="application/inkml+xml"/>
  <Override PartName="/xl/ink/ink1354.xml" ContentType="application/inkml+xml"/>
  <Override PartName="/xl/ink/ink1355.xml" ContentType="application/inkml+xml"/>
  <Override PartName="/xl/ink/ink1356.xml" ContentType="application/inkml+xml"/>
  <Override PartName="/xl/ink/ink1357.xml" ContentType="application/inkml+xml"/>
  <Override PartName="/xl/ink/ink1358.xml" ContentType="application/inkml+xml"/>
  <Override PartName="/xl/ink/ink1359.xml" ContentType="application/inkml+xml"/>
  <Override PartName="/xl/ink/ink1360.xml" ContentType="application/inkml+xml"/>
  <Override PartName="/xl/ink/ink1361.xml" ContentType="application/inkml+xml"/>
  <Override PartName="/xl/ink/ink1362.xml" ContentType="application/inkml+xml"/>
  <Override PartName="/xl/ink/ink1363.xml" ContentType="application/inkml+xml"/>
  <Override PartName="/xl/ink/ink1364.xml" ContentType="application/inkml+xml"/>
  <Override PartName="/xl/ink/ink1365.xml" ContentType="application/inkml+xml"/>
  <Override PartName="/xl/ink/ink1366.xml" ContentType="application/inkml+xml"/>
  <Override PartName="/xl/ink/ink1367.xml" ContentType="application/inkml+xml"/>
  <Override PartName="/xl/ink/ink1368.xml" ContentType="application/inkml+xml"/>
  <Override PartName="/xl/ink/ink1369.xml" ContentType="application/inkml+xml"/>
  <Override PartName="/xl/ink/ink1370.xml" ContentType="application/inkml+xml"/>
  <Override PartName="/xl/ink/ink1371.xml" ContentType="application/inkml+xml"/>
  <Override PartName="/xl/ink/ink1372.xml" ContentType="application/inkml+xml"/>
  <Override PartName="/xl/ink/ink1373.xml" ContentType="application/inkml+xml"/>
  <Override PartName="/xl/ink/ink1374.xml" ContentType="application/inkml+xml"/>
  <Override PartName="/xl/ink/ink1375.xml" ContentType="application/inkml+xml"/>
  <Override PartName="/xl/ink/ink1376.xml" ContentType="application/inkml+xml"/>
  <Override PartName="/xl/ink/ink1377.xml" ContentType="application/inkml+xml"/>
  <Override PartName="/xl/ink/ink1378.xml" ContentType="application/inkml+xml"/>
  <Override PartName="/xl/ink/ink1379.xml" ContentType="application/inkml+xml"/>
  <Override PartName="/xl/ink/ink1380.xml" ContentType="application/inkml+xml"/>
  <Override PartName="/xl/ink/ink1381.xml" ContentType="application/inkml+xml"/>
  <Override PartName="/xl/ink/ink1382.xml" ContentType="application/inkml+xml"/>
  <Override PartName="/xl/ink/ink1383.xml" ContentType="application/inkml+xml"/>
  <Override PartName="/xl/ink/ink1384.xml" ContentType="application/inkml+xml"/>
  <Override PartName="/xl/ink/ink1385.xml" ContentType="application/inkml+xml"/>
  <Override PartName="/xl/ink/ink1386.xml" ContentType="application/inkml+xml"/>
  <Override PartName="/xl/ink/ink1387.xml" ContentType="application/inkml+xml"/>
  <Override PartName="/xl/ink/ink1388.xml" ContentType="application/inkml+xml"/>
  <Override PartName="/xl/ink/ink1389.xml" ContentType="application/inkml+xml"/>
  <Override PartName="/xl/ink/ink1390.xml" ContentType="application/inkml+xml"/>
  <Override PartName="/xl/ink/ink1391.xml" ContentType="application/inkml+xml"/>
  <Override PartName="/xl/ink/ink1392.xml" ContentType="application/inkml+xml"/>
  <Override PartName="/xl/ink/ink1393.xml" ContentType="application/inkml+xml"/>
  <Override PartName="/xl/ink/ink1394.xml" ContentType="application/inkml+xml"/>
  <Override PartName="/xl/ink/ink1395.xml" ContentType="application/inkml+xml"/>
  <Override PartName="/xl/ink/ink1396.xml" ContentType="application/inkml+xml"/>
  <Override PartName="/xl/ink/ink1397.xml" ContentType="application/inkml+xml"/>
  <Override PartName="/xl/ink/ink1398.xml" ContentType="application/inkml+xml"/>
  <Override PartName="/xl/ink/ink1399.xml" ContentType="application/inkml+xml"/>
  <Override PartName="/xl/ink/ink1400.xml" ContentType="application/inkml+xml"/>
  <Override PartName="/xl/ink/ink1401.xml" ContentType="application/inkml+xml"/>
  <Override PartName="/xl/ink/ink1402.xml" ContentType="application/inkml+xml"/>
  <Override PartName="/xl/ink/ink1403.xml" ContentType="application/inkml+xml"/>
  <Override PartName="/xl/ink/ink1404.xml" ContentType="application/inkml+xml"/>
  <Override PartName="/xl/ink/ink1405.xml" ContentType="application/inkml+xml"/>
  <Override PartName="/xl/ink/ink1406.xml" ContentType="application/inkml+xml"/>
  <Override PartName="/xl/ink/ink1407.xml" ContentType="application/inkml+xml"/>
  <Override PartName="/xl/ink/ink1408.xml" ContentType="application/inkml+xml"/>
  <Override PartName="/xl/ink/ink1409.xml" ContentType="application/inkml+xml"/>
  <Override PartName="/xl/ink/ink1410.xml" ContentType="application/inkml+xml"/>
  <Override PartName="/xl/ink/ink1411.xml" ContentType="application/inkml+xml"/>
  <Override PartName="/xl/ink/ink1412.xml" ContentType="application/inkml+xml"/>
  <Override PartName="/xl/ink/ink1413.xml" ContentType="application/inkml+xml"/>
  <Override PartName="/xl/ink/ink1414.xml" ContentType="application/inkml+xml"/>
  <Override PartName="/xl/ink/ink1415.xml" ContentType="application/inkml+xml"/>
  <Override PartName="/xl/ink/ink1416.xml" ContentType="application/inkml+xml"/>
  <Override PartName="/xl/ink/ink1417.xml" ContentType="application/inkml+xml"/>
  <Override PartName="/xl/ink/ink1418.xml" ContentType="application/inkml+xml"/>
  <Override PartName="/xl/ink/ink1419.xml" ContentType="application/inkml+xml"/>
  <Override PartName="/xl/ink/ink1420.xml" ContentType="application/inkml+xml"/>
  <Override PartName="/xl/ink/ink1421.xml" ContentType="application/inkml+xml"/>
  <Override PartName="/xl/ink/ink1422.xml" ContentType="application/inkml+xml"/>
  <Override PartName="/xl/ink/ink1423.xml" ContentType="application/inkml+xml"/>
  <Override PartName="/xl/ink/ink1424.xml" ContentType="application/inkml+xml"/>
  <Override PartName="/xl/ink/ink1425.xml" ContentType="application/inkml+xml"/>
  <Override PartName="/xl/ink/ink1426.xml" ContentType="application/inkml+xml"/>
  <Override PartName="/xl/ink/ink1427.xml" ContentType="application/inkml+xml"/>
  <Override PartName="/xl/ink/ink1428.xml" ContentType="application/inkml+xml"/>
  <Override PartName="/xl/ink/ink1429.xml" ContentType="application/inkml+xml"/>
  <Override PartName="/xl/ink/ink1430.xml" ContentType="application/inkml+xml"/>
  <Override PartName="/xl/ink/ink1431.xml" ContentType="application/inkml+xml"/>
  <Override PartName="/xl/ink/ink1432.xml" ContentType="application/inkml+xml"/>
  <Override PartName="/xl/ink/ink1433.xml" ContentType="application/inkml+xml"/>
  <Override PartName="/xl/ink/ink1434.xml" ContentType="application/inkml+xml"/>
  <Override PartName="/xl/ink/ink1435.xml" ContentType="application/inkml+xml"/>
  <Override PartName="/xl/ink/ink1436.xml" ContentType="application/inkml+xml"/>
  <Override PartName="/xl/ink/ink1437.xml" ContentType="application/inkml+xml"/>
  <Override PartName="/xl/ink/ink1438.xml" ContentType="application/inkml+xml"/>
  <Override PartName="/xl/ink/ink1439.xml" ContentType="application/inkml+xml"/>
  <Override PartName="/xl/ink/ink1440.xml" ContentType="application/inkml+xml"/>
  <Override PartName="/xl/ink/ink1441.xml" ContentType="application/inkml+xml"/>
  <Override PartName="/xl/ink/ink1442.xml" ContentType="application/inkml+xml"/>
  <Override PartName="/xl/ink/ink1443.xml" ContentType="application/inkml+xml"/>
  <Override PartName="/xl/ink/ink1444.xml" ContentType="application/inkml+xml"/>
  <Override PartName="/xl/ink/ink1445.xml" ContentType="application/inkml+xml"/>
  <Override PartName="/xl/ink/ink1446.xml" ContentType="application/inkml+xml"/>
  <Override PartName="/xl/ink/ink1447.xml" ContentType="application/inkml+xml"/>
  <Override PartName="/xl/ink/ink1448.xml" ContentType="application/inkml+xml"/>
  <Override PartName="/xl/ink/ink1449.xml" ContentType="application/inkml+xml"/>
  <Override PartName="/xl/ink/ink1450.xml" ContentType="application/inkml+xml"/>
  <Override PartName="/xl/ink/ink1451.xml" ContentType="application/inkml+xml"/>
  <Override PartName="/xl/ink/ink1452.xml" ContentType="application/inkml+xml"/>
  <Override PartName="/xl/ink/ink1453.xml" ContentType="application/inkml+xml"/>
  <Override PartName="/xl/ink/ink1454.xml" ContentType="application/inkml+xml"/>
  <Override PartName="/xl/ink/ink1455.xml" ContentType="application/inkml+xml"/>
  <Override PartName="/xl/ink/ink1456.xml" ContentType="application/inkml+xml"/>
  <Override PartName="/xl/ink/ink1457.xml" ContentType="application/inkml+xml"/>
  <Override PartName="/xl/ink/ink1458.xml" ContentType="application/inkml+xml"/>
  <Override PartName="/xl/ink/ink1459.xml" ContentType="application/inkml+xml"/>
  <Override PartName="/xl/ink/ink1460.xml" ContentType="application/inkml+xml"/>
  <Override PartName="/xl/ink/ink1461.xml" ContentType="application/inkml+xml"/>
  <Override PartName="/xl/ink/ink1462.xml" ContentType="application/inkml+xml"/>
  <Override PartName="/xl/ink/ink1463.xml" ContentType="application/inkml+xml"/>
  <Override PartName="/xl/ink/ink1464.xml" ContentType="application/inkml+xml"/>
  <Override PartName="/xl/ink/ink1465.xml" ContentType="application/inkml+xml"/>
  <Override PartName="/xl/ink/ink1466.xml" ContentType="application/inkml+xml"/>
  <Override PartName="/xl/ink/ink1467.xml" ContentType="application/inkml+xml"/>
  <Override PartName="/xl/ink/ink1468.xml" ContentType="application/inkml+xml"/>
  <Override PartName="/xl/ink/ink1469.xml" ContentType="application/inkml+xml"/>
  <Override PartName="/xl/ink/ink1470.xml" ContentType="application/inkml+xml"/>
  <Override PartName="/xl/ink/ink1471.xml" ContentType="application/inkml+xml"/>
  <Override PartName="/xl/ink/ink1472.xml" ContentType="application/inkml+xml"/>
  <Override PartName="/xl/ink/ink1473.xml" ContentType="application/inkml+xml"/>
  <Override PartName="/xl/ink/ink1474.xml" ContentType="application/inkml+xml"/>
  <Override PartName="/xl/ink/ink1475.xml" ContentType="application/inkml+xml"/>
  <Override PartName="/xl/ink/ink1476.xml" ContentType="application/inkml+xml"/>
  <Override PartName="/xl/ink/ink1477.xml" ContentType="application/inkml+xml"/>
  <Override PartName="/xl/ink/ink1478.xml" ContentType="application/inkml+xml"/>
  <Override PartName="/xl/ink/ink1479.xml" ContentType="application/inkml+xml"/>
  <Override PartName="/xl/ink/ink1480.xml" ContentType="application/inkml+xml"/>
  <Override PartName="/xl/ink/ink1481.xml" ContentType="application/inkml+xml"/>
  <Override PartName="/xl/ink/ink1482.xml" ContentType="application/inkml+xml"/>
  <Override PartName="/xl/ink/ink1483.xml" ContentType="application/inkml+xml"/>
  <Override PartName="/xl/ink/ink1484.xml" ContentType="application/inkml+xml"/>
  <Override PartName="/xl/ink/ink1485.xml" ContentType="application/inkml+xml"/>
  <Override PartName="/xl/ink/ink1486.xml" ContentType="application/inkml+xml"/>
  <Override PartName="/xl/ink/ink1487.xml" ContentType="application/inkml+xml"/>
  <Override PartName="/xl/ink/ink1488.xml" ContentType="application/inkml+xml"/>
  <Override PartName="/xl/ink/ink1489.xml" ContentType="application/inkml+xml"/>
  <Override PartName="/xl/ink/ink1490.xml" ContentType="application/inkml+xml"/>
  <Override PartName="/xl/ink/ink1491.xml" ContentType="application/inkml+xml"/>
  <Override PartName="/xl/ink/ink1492.xml" ContentType="application/inkml+xml"/>
  <Override PartName="/xl/ink/ink1493.xml" ContentType="application/inkml+xml"/>
  <Override PartName="/xl/ink/ink1494.xml" ContentType="application/inkml+xml"/>
  <Override PartName="/xl/ink/ink1495.xml" ContentType="application/inkml+xml"/>
  <Override PartName="/xl/ink/ink1496.xml" ContentType="application/inkml+xml"/>
  <Override PartName="/xl/ink/ink1497.xml" ContentType="application/inkml+xml"/>
  <Override PartName="/xl/ink/ink1498.xml" ContentType="application/inkml+xml"/>
  <Override PartName="/xl/ink/ink1499.xml" ContentType="application/inkml+xml"/>
  <Override PartName="/xl/ink/ink1500.xml" ContentType="application/inkml+xml"/>
  <Override PartName="/xl/ink/ink1501.xml" ContentType="application/inkml+xml"/>
  <Override PartName="/xl/ink/ink1502.xml" ContentType="application/inkml+xml"/>
  <Override PartName="/xl/ink/ink1503.xml" ContentType="application/inkml+xml"/>
  <Override PartName="/xl/ink/ink1504.xml" ContentType="application/inkml+xml"/>
  <Override PartName="/xl/ink/ink1505.xml" ContentType="application/inkml+xml"/>
  <Override PartName="/xl/ink/ink1506.xml" ContentType="application/inkml+xml"/>
  <Override PartName="/xl/ink/ink1507.xml" ContentType="application/inkml+xml"/>
  <Override PartName="/xl/ink/ink1508.xml" ContentType="application/inkml+xml"/>
  <Override PartName="/xl/ink/ink1509.xml" ContentType="application/inkml+xml"/>
  <Override PartName="/xl/ink/ink1510.xml" ContentType="application/inkml+xml"/>
  <Override PartName="/xl/ink/ink1511.xml" ContentType="application/inkml+xml"/>
  <Override PartName="/xl/ink/ink1512.xml" ContentType="application/inkml+xml"/>
  <Override PartName="/xl/ink/ink1513.xml" ContentType="application/inkml+xml"/>
  <Override PartName="/xl/ink/ink1514.xml" ContentType="application/inkml+xml"/>
  <Override PartName="/xl/ink/ink1515.xml" ContentType="application/inkml+xml"/>
  <Override PartName="/xl/ink/ink1516.xml" ContentType="application/inkml+xml"/>
  <Override PartName="/xl/ink/ink1517.xml" ContentType="application/inkml+xml"/>
  <Override PartName="/xl/ink/ink1518.xml" ContentType="application/inkml+xml"/>
  <Override PartName="/xl/ink/ink1519.xml" ContentType="application/inkml+xml"/>
  <Override PartName="/xl/ink/ink1520.xml" ContentType="application/inkml+xml"/>
  <Override PartName="/xl/ink/ink1521.xml" ContentType="application/inkml+xml"/>
  <Override PartName="/xl/ink/ink1522.xml" ContentType="application/inkml+xml"/>
  <Override PartName="/xl/ink/ink1523.xml" ContentType="application/inkml+xml"/>
  <Override PartName="/xl/ink/ink1524.xml" ContentType="application/inkml+xml"/>
  <Override PartName="/xl/ink/ink1525.xml" ContentType="application/inkml+xml"/>
  <Override PartName="/xl/ink/ink1526.xml" ContentType="application/inkml+xml"/>
  <Override PartName="/xl/ink/ink1527.xml" ContentType="application/inkml+xml"/>
  <Override PartName="/xl/ink/ink1528.xml" ContentType="application/inkml+xml"/>
  <Override PartName="/xl/ink/ink1529.xml" ContentType="application/inkml+xml"/>
  <Override PartName="/xl/ink/ink1530.xml" ContentType="application/inkml+xml"/>
  <Override PartName="/xl/ink/ink1531.xml" ContentType="application/inkml+xml"/>
  <Override PartName="/xl/ink/ink1532.xml" ContentType="application/inkml+xml"/>
  <Override PartName="/xl/ink/ink1533.xml" ContentType="application/inkml+xml"/>
  <Override PartName="/xl/ink/ink1534.xml" ContentType="application/inkml+xml"/>
  <Override PartName="/xl/ink/ink1535.xml" ContentType="application/inkml+xml"/>
  <Override PartName="/xl/ink/ink1536.xml" ContentType="application/inkml+xml"/>
  <Override PartName="/xl/ink/ink1537.xml" ContentType="application/inkml+xml"/>
  <Override PartName="/xl/ink/ink1538.xml" ContentType="application/inkml+xml"/>
  <Override PartName="/xl/ink/ink1539.xml" ContentType="application/inkml+xml"/>
  <Override PartName="/xl/ink/ink1540.xml" ContentType="application/inkml+xml"/>
  <Override PartName="/xl/ink/ink1541.xml" ContentType="application/inkml+xml"/>
  <Override PartName="/xl/ink/ink1542.xml" ContentType="application/inkml+xml"/>
  <Override PartName="/xl/ink/ink1543.xml" ContentType="application/inkml+xml"/>
  <Override PartName="/xl/ink/ink1544.xml" ContentType="application/inkml+xml"/>
  <Override PartName="/xl/ink/ink1545.xml" ContentType="application/inkml+xml"/>
  <Override PartName="/xl/ink/ink1546.xml" ContentType="application/inkml+xml"/>
  <Override PartName="/xl/ink/ink1547.xml" ContentType="application/inkml+xml"/>
  <Override PartName="/xl/ink/ink1548.xml" ContentType="application/inkml+xml"/>
  <Override PartName="/xl/ink/ink1549.xml" ContentType="application/inkml+xml"/>
  <Override PartName="/xl/ink/ink1550.xml" ContentType="application/inkml+xml"/>
  <Override PartName="/xl/ink/ink1551.xml" ContentType="application/inkml+xml"/>
  <Override PartName="/xl/ink/ink1552.xml" ContentType="application/inkml+xml"/>
  <Override PartName="/xl/ink/ink1553.xml" ContentType="application/inkml+xml"/>
  <Override PartName="/xl/ink/ink1554.xml" ContentType="application/inkml+xml"/>
  <Override PartName="/xl/ink/ink1555.xml" ContentType="application/inkml+xml"/>
  <Override PartName="/xl/ink/ink1556.xml" ContentType="application/inkml+xml"/>
  <Override PartName="/xl/ink/ink1557.xml" ContentType="application/inkml+xml"/>
  <Override PartName="/xl/ink/ink1558.xml" ContentType="application/inkml+xml"/>
  <Override PartName="/xl/ink/ink1559.xml" ContentType="application/inkml+xml"/>
  <Override PartName="/xl/ink/ink1560.xml" ContentType="application/inkml+xml"/>
  <Override PartName="/xl/ink/ink1561.xml" ContentType="application/inkml+xml"/>
  <Override PartName="/xl/ink/ink1562.xml" ContentType="application/inkml+xml"/>
  <Override PartName="/xl/ink/ink1563.xml" ContentType="application/inkml+xml"/>
  <Override PartName="/xl/ink/ink1564.xml" ContentType="application/inkml+xml"/>
  <Override PartName="/xl/ink/ink1565.xml" ContentType="application/inkml+xml"/>
  <Override PartName="/xl/ink/ink1566.xml" ContentType="application/inkml+xml"/>
  <Override PartName="/xl/ink/ink1567.xml" ContentType="application/inkml+xml"/>
  <Override PartName="/xl/ink/ink1568.xml" ContentType="application/inkml+xml"/>
  <Override PartName="/xl/ink/ink1569.xml" ContentType="application/inkml+xml"/>
  <Override PartName="/xl/ink/ink1570.xml" ContentType="application/inkml+xml"/>
  <Override PartName="/xl/ink/ink1571.xml" ContentType="application/inkml+xml"/>
  <Override PartName="/xl/ink/ink1572.xml" ContentType="application/inkml+xml"/>
  <Override PartName="/xl/ink/ink1573.xml" ContentType="application/inkml+xml"/>
  <Override PartName="/xl/ink/ink1574.xml" ContentType="application/inkml+xml"/>
  <Override PartName="/xl/ink/ink1575.xml" ContentType="application/inkml+xml"/>
  <Override PartName="/xl/ink/ink1576.xml" ContentType="application/inkml+xml"/>
  <Override PartName="/xl/ink/ink1577.xml" ContentType="application/inkml+xml"/>
  <Override PartName="/xl/ink/ink1578.xml" ContentType="application/inkml+xml"/>
  <Override PartName="/xl/ink/ink1579.xml" ContentType="application/inkml+xml"/>
  <Override PartName="/xl/ink/ink1580.xml" ContentType="application/inkml+xml"/>
  <Override PartName="/xl/ink/ink1581.xml" ContentType="application/inkml+xml"/>
  <Override PartName="/xl/ink/ink1582.xml" ContentType="application/inkml+xml"/>
  <Override PartName="/xl/ink/ink1583.xml" ContentType="application/inkml+xml"/>
  <Override PartName="/xl/ink/ink1584.xml" ContentType="application/inkml+xml"/>
  <Override PartName="/xl/ink/ink1585.xml" ContentType="application/inkml+xml"/>
  <Override PartName="/xl/ink/ink1586.xml" ContentType="application/inkml+xml"/>
  <Override PartName="/xl/ink/ink1587.xml" ContentType="application/inkml+xml"/>
  <Override PartName="/xl/ink/ink1588.xml" ContentType="application/inkml+xml"/>
  <Override PartName="/xl/ink/ink1589.xml" ContentType="application/inkml+xml"/>
  <Override PartName="/xl/ink/ink1590.xml" ContentType="application/inkml+xml"/>
  <Override PartName="/xl/ink/ink1591.xml" ContentType="application/inkml+xml"/>
  <Override PartName="/xl/ink/ink1592.xml" ContentType="application/inkml+xml"/>
  <Override PartName="/xl/ink/ink1593.xml" ContentType="application/inkml+xml"/>
  <Override PartName="/xl/ink/ink1594.xml" ContentType="application/inkml+xml"/>
  <Override PartName="/xl/ink/ink1595.xml" ContentType="application/inkml+xml"/>
  <Override PartName="/xl/ink/ink1596.xml" ContentType="application/inkml+xml"/>
  <Override PartName="/xl/ink/ink1597.xml" ContentType="application/inkml+xml"/>
  <Override PartName="/xl/ink/ink1598.xml" ContentType="application/inkml+xml"/>
  <Override PartName="/xl/ink/ink1599.xml" ContentType="application/inkml+xml"/>
  <Override PartName="/xl/ink/ink1600.xml" ContentType="application/inkml+xml"/>
  <Override PartName="/xl/ink/ink1601.xml" ContentType="application/inkml+xml"/>
  <Override PartName="/xl/ink/ink1602.xml" ContentType="application/inkml+xml"/>
  <Override PartName="/xl/ink/ink1603.xml" ContentType="application/inkml+xml"/>
  <Override PartName="/xl/ink/ink1604.xml" ContentType="application/inkml+xml"/>
  <Override PartName="/xl/ink/ink1605.xml" ContentType="application/inkml+xml"/>
  <Override PartName="/xl/ink/ink1606.xml" ContentType="application/inkml+xml"/>
  <Override PartName="/xl/ink/ink1607.xml" ContentType="application/inkml+xml"/>
  <Override PartName="/xl/ink/ink1608.xml" ContentType="application/inkml+xml"/>
  <Override PartName="/xl/ink/ink1609.xml" ContentType="application/inkml+xml"/>
  <Override PartName="/xl/ink/ink1610.xml" ContentType="application/inkml+xml"/>
  <Override PartName="/xl/ink/ink1611.xml" ContentType="application/inkml+xml"/>
  <Override PartName="/xl/ink/ink1612.xml" ContentType="application/inkml+xml"/>
  <Override PartName="/xl/ink/ink1613.xml" ContentType="application/inkml+xml"/>
  <Override PartName="/xl/ink/ink1614.xml" ContentType="application/inkml+xml"/>
  <Override PartName="/xl/ink/ink1615.xml" ContentType="application/inkml+xml"/>
  <Override PartName="/xl/ink/ink1616.xml" ContentType="application/inkml+xml"/>
  <Override PartName="/xl/ink/ink1617.xml" ContentType="application/inkml+xml"/>
  <Override PartName="/xl/ink/ink1618.xml" ContentType="application/inkml+xml"/>
  <Override PartName="/xl/ink/ink1619.xml" ContentType="application/inkml+xml"/>
  <Override PartName="/xl/ink/ink1620.xml" ContentType="application/inkml+xml"/>
  <Override PartName="/xl/ink/ink1621.xml" ContentType="application/inkml+xml"/>
  <Override PartName="/xl/ink/ink1622.xml" ContentType="application/inkml+xml"/>
  <Override PartName="/xl/ink/ink1623.xml" ContentType="application/inkml+xml"/>
  <Override PartName="/xl/ink/ink1624.xml" ContentType="application/inkml+xml"/>
  <Override PartName="/xl/ink/ink1625.xml" ContentType="application/inkml+xml"/>
  <Override PartName="/xl/ink/ink1626.xml" ContentType="application/inkml+xml"/>
  <Override PartName="/xl/ink/ink1627.xml" ContentType="application/inkml+xml"/>
  <Override PartName="/xl/ink/ink1628.xml" ContentType="application/inkml+xml"/>
  <Override PartName="/xl/ink/ink1629.xml" ContentType="application/inkml+xml"/>
  <Override PartName="/xl/ink/ink1630.xml" ContentType="application/inkml+xml"/>
  <Override PartName="/xl/ink/ink1631.xml" ContentType="application/inkml+xml"/>
  <Override PartName="/xl/ink/ink1632.xml" ContentType="application/inkml+xml"/>
  <Override PartName="/xl/ink/ink1633.xml" ContentType="application/inkml+xml"/>
  <Override PartName="/xl/ink/ink1634.xml" ContentType="application/inkml+xml"/>
  <Override PartName="/xl/ink/ink1635.xml" ContentType="application/inkml+xml"/>
  <Override PartName="/xl/ink/ink1636.xml" ContentType="application/inkml+xml"/>
  <Override PartName="/xl/ink/ink1637.xml" ContentType="application/inkml+xml"/>
  <Override PartName="/xl/ink/ink1638.xml" ContentType="application/inkml+xml"/>
  <Override PartName="/xl/ink/ink1639.xml" ContentType="application/inkml+xml"/>
  <Override PartName="/xl/ink/ink1640.xml" ContentType="application/inkml+xml"/>
  <Override PartName="/xl/ink/ink1641.xml" ContentType="application/inkml+xml"/>
  <Override PartName="/xl/ink/ink1642.xml" ContentType="application/inkml+xml"/>
  <Override PartName="/xl/ink/ink1643.xml" ContentType="application/inkml+xml"/>
  <Override PartName="/xl/ink/ink1644.xml" ContentType="application/inkml+xml"/>
  <Override PartName="/xl/ink/ink1645.xml" ContentType="application/inkml+xml"/>
  <Override PartName="/xl/ink/ink1646.xml" ContentType="application/inkml+xml"/>
  <Override PartName="/xl/ink/ink1647.xml" ContentType="application/inkml+xml"/>
  <Override PartName="/xl/ink/ink1648.xml" ContentType="application/inkml+xml"/>
  <Override PartName="/xl/ink/ink1649.xml" ContentType="application/inkml+xml"/>
  <Override PartName="/xl/ink/ink1650.xml" ContentType="application/inkml+xml"/>
  <Override PartName="/xl/ink/ink1651.xml" ContentType="application/inkml+xml"/>
  <Override PartName="/xl/ink/ink1652.xml" ContentType="application/inkml+xml"/>
  <Override PartName="/xl/ink/ink1653.xml" ContentType="application/inkml+xml"/>
  <Override PartName="/xl/ink/ink1654.xml" ContentType="application/inkml+xml"/>
  <Override PartName="/xl/ink/ink1655.xml" ContentType="application/inkml+xml"/>
  <Override PartName="/xl/ink/ink1656.xml" ContentType="application/inkml+xml"/>
  <Override PartName="/xl/ink/ink1657.xml" ContentType="application/inkml+xml"/>
  <Override PartName="/xl/ink/ink1658.xml" ContentType="application/inkml+xml"/>
  <Override PartName="/xl/ink/ink1659.xml" ContentType="application/inkml+xml"/>
  <Override PartName="/xl/ink/ink1660.xml" ContentType="application/inkml+xml"/>
  <Override PartName="/xl/ink/ink1661.xml" ContentType="application/inkml+xml"/>
  <Override PartName="/xl/ink/ink1662.xml" ContentType="application/inkml+xml"/>
  <Override PartName="/xl/ink/ink1663.xml" ContentType="application/inkml+xml"/>
  <Override PartName="/xl/ink/ink1664.xml" ContentType="application/inkml+xml"/>
  <Override PartName="/xl/ink/ink1665.xml" ContentType="application/inkml+xml"/>
  <Override PartName="/xl/ink/ink1666.xml" ContentType="application/inkml+xml"/>
  <Override PartName="/xl/ink/ink1667.xml" ContentType="application/inkml+xml"/>
  <Override PartName="/xl/ink/ink1668.xml" ContentType="application/inkml+xml"/>
  <Override PartName="/xl/ink/ink1669.xml" ContentType="application/inkml+xml"/>
  <Override PartName="/xl/ink/ink1670.xml" ContentType="application/inkml+xml"/>
  <Override PartName="/xl/ink/ink1671.xml" ContentType="application/inkml+xml"/>
  <Override PartName="/xl/ink/ink1672.xml" ContentType="application/inkml+xml"/>
  <Override PartName="/xl/ink/ink1673.xml" ContentType="application/inkml+xml"/>
  <Override PartName="/xl/ink/ink1674.xml" ContentType="application/inkml+xml"/>
  <Override PartName="/xl/ink/ink1675.xml" ContentType="application/inkml+xml"/>
  <Override PartName="/xl/ink/ink1676.xml" ContentType="application/inkml+xml"/>
  <Override PartName="/xl/ink/ink1677.xml" ContentType="application/inkml+xml"/>
  <Override PartName="/xl/ink/ink1678.xml" ContentType="application/inkml+xml"/>
  <Override PartName="/xl/ink/ink1679.xml" ContentType="application/inkml+xml"/>
  <Override PartName="/xl/ink/ink1680.xml" ContentType="application/inkml+xml"/>
  <Override PartName="/xl/ink/ink1681.xml" ContentType="application/inkml+xml"/>
  <Override PartName="/xl/ink/ink1682.xml" ContentType="application/inkml+xml"/>
  <Override PartName="/xl/ink/ink1683.xml" ContentType="application/inkml+xml"/>
  <Override PartName="/xl/ink/ink1684.xml" ContentType="application/inkml+xml"/>
  <Override PartName="/xl/ink/ink1685.xml" ContentType="application/inkml+xml"/>
  <Override PartName="/xl/ink/ink1686.xml" ContentType="application/inkml+xml"/>
  <Override PartName="/xl/ink/ink1687.xml" ContentType="application/inkml+xml"/>
  <Override PartName="/xl/ink/ink1688.xml" ContentType="application/inkml+xml"/>
  <Override PartName="/xl/ink/ink1689.xml" ContentType="application/inkml+xml"/>
  <Override PartName="/xl/ink/ink1690.xml" ContentType="application/inkml+xml"/>
  <Override PartName="/xl/ink/ink1691.xml" ContentType="application/inkml+xml"/>
  <Override PartName="/xl/ink/ink1692.xml" ContentType="application/inkml+xml"/>
  <Override PartName="/xl/ink/ink1693.xml" ContentType="application/inkml+xml"/>
  <Override PartName="/xl/ink/ink1694.xml" ContentType="application/inkml+xml"/>
  <Override PartName="/xl/ink/ink1695.xml" ContentType="application/inkml+xml"/>
  <Override PartName="/xl/ink/ink1696.xml" ContentType="application/inkml+xml"/>
  <Override PartName="/xl/ink/ink1697.xml" ContentType="application/inkml+xml"/>
  <Override PartName="/xl/ink/ink1698.xml" ContentType="application/inkml+xml"/>
  <Override PartName="/xl/ink/ink1699.xml" ContentType="application/inkml+xml"/>
  <Override PartName="/xl/ink/ink1700.xml" ContentType="application/inkml+xml"/>
  <Override PartName="/xl/ink/ink1701.xml" ContentType="application/inkml+xml"/>
  <Override PartName="/xl/ink/ink1702.xml" ContentType="application/inkml+xml"/>
  <Override PartName="/xl/ink/ink1703.xml" ContentType="application/inkml+xml"/>
  <Override PartName="/xl/ink/ink1704.xml" ContentType="application/inkml+xml"/>
  <Override PartName="/xl/ink/ink1705.xml" ContentType="application/inkml+xml"/>
  <Override PartName="/xl/ink/ink1706.xml" ContentType="application/inkml+xml"/>
  <Override PartName="/xl/ink/ink1707.xml" ContentType="application/inkml+xml"/>
  <Override PartName="/xl/ink/ink1708.xml" ContentType="application/inkml+xml"/>
  <Override PartName="/xl/ink/ink1709.xml" ContentType="application/inkml+xml"/>
  <Override PartName="/xl/ink/ink1710.xml" ContentType="application/inkml+xml"/>
  <Override PartName="/xl/ink/ink1711.xml" ContentType="application/inkml+xml"/>
  <Override PartName="/xl/ink/ink1712.xml" ContentType="application/inkml+xml"/>
  <Override PartName="/xl/ink/ink1713.xml" ContentType="application/inkml+xml"/>
  <Override PartName="/xl/ink/ink1714.xml" ContentType="application/inkml+xml"/>
  <Override PartName="/xl/ink/ink1715.xml" ContentType="application/inkml+xml"/>
  <Override PartName="/xl/ink/ink1716.xml" ContentType="application/inkml+xml"/>
  <Override PartName="/xl/ink/ink1717.xml" ContentType="application/inkml+xml"/>
  <Override PartName="/xl/ink/ink1718.xml" ContentType="application/inkml+xml"/>
  <Override PartName="/xl/ink/ink1719.xml" ContentType="application/inkml+xml"/>
  <Override PartName="/xl/ink/ink1720.xml" ContentType="application/inkml+xml"/>
  <Override PartName="/xl/ink/ink1721.xml" ContentType="application/inkml+xml"/>
  <Override PartName="/xl/ink/ink1722.xml" ContentType="application/inkml+xml"/>
  <Override PartName="/xl/ink/ink1723.xml" ContentType="application/inkml+xml"/>
  <Override PartName="/xl/ink/ink1724.xml" ContentType="application/inkml+xml"/>
  <Override PartName="/xl/ink/ink1725.xml" ContentType="application/inkml+xml"/>
  <Override PartName="/xl/ink/ink1726.xml" ContentType="application/inkml+xml"/>
  <Override PartName="/xl/ink/ink1727.xml" ContentType="application/inkml+xml"/>
  <Override PartName="/xl/ink/ink1728.xml" ContentType="application/inkml+xml"/>
  <Override PartName="/xl/ink/ink1729.xml" ContentType="application/inkml+xml"/>
  <Override PartName="/xl/ink/ink1730.xml" ContentType="application/inkml+xml"/>
  <Override PartName="/xl/ink/ink1731.xml" ContentType="application/inkml+xml"/>
  <Override PartName="/xl/ink/ink1732.xml" ContentType="application/inkml+xml"/>
  <Override PartName="/xl/ink/ink1733.xml" ContentType="application/inkml+xml"/>
  <Override PartName="/xl/ink/ink1734.xml" ContentType="application/inkml+xml"/>
  <Override PartName="/xl/ink/ink1735.xml" ContentType="application/inkml+xml"/>
  <Override PartName="/xl/ink/ink1736.xml" ContentType="application/inkml+xml"/>
  <Override PartName="/xl/ink/ink1737.xml" ContentType="application/inkml+xml"/>
  <Override PartName="/xl/ink/ink1738.xml" ContentType="application/inkml+xml"/>
  <Override PartName="/xl/ink/ink1739.xml" ContentType="application/inkml+xml"/>
  <Override PartName="/xl/ink/ink1740.xml" ContentType="application/inkml+xml"/>
  <Override PartName="/xl/ink/ink1741.xml" ContentType="application/inkml+xml"/>
  <Override PartName="/xl/ink/ink1742.xml" ContentType="application/inkml+xml"/>
  <Override PartName="/xl/ink/ink1743.xml" ContentType="application/inkml+xml"/>
  <Override PartName="/xl/ink/ink1744.xml" ContentType="application/inkml+xml"/>
  <Override PartName="/xl/ink/ink1745.xml" ContentType="application/inkml+xml"/>
  <Override PartName="/xl/ink/ink1746.xml" ContentType="application/inkml+xml"/>
  <Override PartName="/xl/ink/ink1747.xml" ContentType="application/inkml+xml"/>
  <Override PartName="/xl/ink/ink1748.xml" ContentType="application/inkml+xml"/>
  <Override PartName="/xl/ink/ink1749.xml" ContentType="application/inkml+xml"/>
  <Override PartName="/xl/ink/ink1750.xml" ContentType="application/inkml+xml"/>
  <Override PartName="/xl/ink/ink1751.xml" ContentType="application/inkml+xml"/>
  <Override PartName="/xl/ink/ink1752.xml" ContentType="application/inkml+xml"/>
  <Override PartName="/xl/ink/ink1753.xml" ContentType="application/inkml+xml"/>
  <Override PartName="/xl/ink/ink1754.xml" ContentType="application/inkml+xml"/>
  <Override PartName="/xl/ink/ink1755.xml" ContentType="application/inkml+xml"/>
  <Override PartName="/xl/ink/ink1756.xml" ContentType="application/inkml+xml"/>
  <Override PartName="/xl/ink/ink1757.xml" ContentType="application/inkml+xml"/>
  <Override PartName="/xl/ink/ink1758.xml" ContentType="application/inkml+xml"/>
  <Override PartName="/xl/ink/ink1759.xml" ContentType="application/inkml+xml"/>
  <Override PartName="/xl/ink/ink1760.xml" ContentType="application/inkml+xml"/>
  <Override PartName="/xl/ink/ink1761.xml" ContentType="application/inkml+xml"/>
  <Override PartName="/xl/ink/ink1762.xml" ContentType="application/inkml+xml"/>
  <Override PartName="/xl/ink/ink1763.xml" ContentType="application/inkml+xml"/>
  <Override PartName="/xl/ink/ink1764.xml" ContentType="application/inkml+xml"/>
  <Override PartName="/xl/ink/ink1765.xml" ContentType="application/inkml+xml"/>
  <Override PartName="/xl/ink/ink1766.xml" ContentType="application/inkml+xml"/>
  <Override PartName="/xl/ink/ink1767.xml" ContentType="application/inkml+xml"/>
  <Override PartName="/xl/ink/ink1768.xml" ContentType="application/inkml+xml"/>
  <Override PartName="/xl/ink/ink1769.xml" ContentType="application/inkml+xml"/>
  <Override PartName="/xl/ink/ink1770.xml" ContentType="application/inkml+xml"/>
  <Override PartName="/xl/ink/ink1771.xml" ContentType="application/inkml+xml"/>
  <Override PartName="/xl/ink/ink1772.xml" ContentType="application/inkml+xml"/>
  <Override PartName="/xl/ink/ink1773.xml" ContentType="application/inkml+xml"/>
  <Override PartName="/xl/ink/ink1774.xml" ContentType="application/inkml+xml"/>
  <Override PartName="/xl/ink/ink1775.xml" ContentType="application/inkml+xml"/>
  <Override PartName="/xl/ink/ink1776.xml" ContentType="application/inkml+xml"/>
  <Override PartName="/xl/ink/ink1777.xml" ContentType="application/inkml+xml"/>
  <Override PartName="/xl/ink/ink1778.xml" ContentType="application/inkml+xml"/>
  <Override PartName="/xl/ink/ink1779.xml" ContentType="application/inkml+xml"/>
  <Override PartName="/xl/ink/ink1780.xml" ContentType="application/inkml+xml"/>
  <Override PartName="/xl/ink/ink1781.xml" ContentType="application/inkml+xml"/>
  <Override PartName="/xl/ink/ink1782.xml" ContentType="application/inkml+xml"/>
  <Override PartName="/xl/ink/ink1783.xml" ContentType="application/inkml+xml"/>
  <Override PartName="/xl/ink/ink1784.xml" ContentType="application/inkml+xml"/>
  <Override PartName="/xl/ink/ink1785.xml" ContentType="application/inkml+xml"/>
  <Override PartName="/xl/ink/ink1786.xml" ContentType="application/inkml+xml"/>
  <Override PartName="/xl/ink/ink1787.xml" ContentType="application/inkml+xml"/>
  <Override PartName="/xl/ink/ink1788.xml" ContentType="application/inkml+xml"/>
  <Override PartName="/xl/ink/ink1789.xml" ContentType="application/inkml+xml"/>
  <Override PartName="/xl/ink/ink1790.xml" ContentType="application/inkml+xml"/>
  <Override PartName="/xl/ink/ink1791.xml" ContentType="application/inkml+xml"/>
  <Override PartName="/xl/ink/ink1792.xml" ContentType="application/inkml+xml"/>
  <Override PartName="/xl/ink/ink1793.xml" ContentType="application/inkml+xml"/>
  <Override PartName="/xl/ink/ink1794.xml" ContentType="application/inkml+xml"/>
  <Override PartName="/xl/ink/ink1795.xml" ContentType="application/inkml+xml"/>
  <Override PartName="/xl/ink/ink1796.xml" ContentType="application/inkml+xml"/>
  <Override PartName="/xl/ink/ink1797.xml" ContentType="application/inkml+xml"/>
  <Override PartName="/xl/ink/ink1798.xml" ContentType="application/inkml+xml"/>
  <Override PartName="/xl/ink/ink1799.xml" ContentType="application/inkml+xml"/>
  <Override PartName="/xl/ink/ink1800.xml" ContentType="application/inkml+xml"/>
  <Override PartName="/xl/ink/ink1801.xml" ContentType="application/inkml+xml"/>
  <Override PartName="/xl/ink/ink1802.xml" ContentType="application/inkml+xml"/>
  <Override PartName="/xl/ink/ink1803.xml" ContentType="application/inkml+xml"/>
  <Override PartName="/xl/ink/ink1804.xml" ContentType="application/inkml+xml"/>
  <Override PartName="/xl/ink/ink1805.xml" ContentType="application/inkml+xml"/>
  <Override PartName="/xl/ink/ink1806.xml" ContentType="application/inkml+xml"/>
  <Override PartName="/xl/ink/ink1807.xml" ContentType="application/inkml+xml"/>
  <Override PartName="/xl/ink/ink1808.xml" ContentType="application/inkml+xml"/>
  <Override PartName="/xl/ink/ink1809.xml" ContentType="application/inkml+xml"/>
  <Override PartName="/xl/ink/ink1810.xml" ContentType="application/inkml+xml"/>
  <Override PartName="/xl/ink/ink1811.xml" ContentType="application/inkml+xml"/>
  <Override PartName="/xl/ink/ink1812.xml" ContentType="application/inkml+xml"/>
  <Override PartName="/xl/ink/ink1813.xml" ContentType="application/inkml+xml"/>
  <Override PartName="/xl/ink/ink1814.xml" ContentType="application/inkml+xml"/>
  <Override PartName="/xl/ink/ink1815.xml" ContentType="application/inkml+xml"/>
  <Override PartName="/xl/ink/ink1816.xml" ContentType="application/inkml+xml"/>
  <Override PartName="/xl/ink/ink1817.xml" ContentType="application/inkml+xml"/>
  <Override PartName="/xl/ink/ink1818.xml" ContentType="application/inkml+xml"/>
  <Override PartName="/xl/ink/ink1819.xml" ContentType="application/inkml+xml"/>
  <Override PartName="/xl/ink/ink1820.xml" ContentType="application/inkml+xml"/>
  <Override PartName="/xl/ink/ink1821.xml" ContentType="application/inkml+xml"/>
  <Override PartName="/xl/ink/ink1822.xml" ContentType="application/inkml+xml"/>
  <Override PartName="/xl/ink/ink1823.xml" ContentType="application/inkml+xml"/>
  <Override PartName="/xl/ink/ink1824.xml" ContentType="application/inkml+xml"/>
  <Override PartName="/xl/ink/ink1825.xml" ContentType="application/inkml+xml"/>
  <Override PartName="/xl/ink/ink1826.xml" ContentType="application/inkml+xml"/>
  <Override PartName="/xl/ink/ink1827.xml" ContentType="application/inkml+xml"/>
  <Override PartName="/xl/ink/ink1828.xml" ContentType="application/inkml+xml"/>
  <Override PartName="/xl/ink/ink1829.xml" ContentType="application/inkml+xml"/>
  <Override PartName="/xl/ink/ink1830.xml" ContentType="application/inkml+xml"/>
  <Override PartName="/xl/ink/ink1831.xml" ContentType="application/inkml+xml"/>
  <Override PartName="/xl/ink/ink1832.xml" ContentType="application/inkml+xml"/>
  <Override PartName="/xl/ink/ink1833.xml" ContentType="application/inkml+xml"/>
  <Override PartName="/xl/ink/ink1834.xml" ContentType="application/inkml+xml"/>
  <Override PartName="/xl/ink/ink1835.xml" ContentType="application/inkml+xml"/>
  <Override PartName="/xl/ink/ink1836.xml" ContentType="application/inkml+xml"/>
  <Override PartName="/xl/ink/ink1837.xml" ContentType="application/inkml+xml"/>
  <Override PartName="/xl/ink/ink1838.xml" ContentType="application/inkml+xml"/>
  <Override PartName="/xl/ink/ink1839.xml" ContentType="application/inkml+xml"/>
  <Override PartName="/xl/ink/ink1840.xml" ContentType="application/inkml+xml"/>
  <Override PartName="/xl/ink/ink1841.xml" ContentType="application/inkml+xml"/>
  <Override PartName="/xl/ink/ink1842.xml" ContentType="application/inkml+xml"/>
  <Override PartName="/xl/ink/ink1843.xml" ContentType="application/inkml+xml"/>
  <Override PartName="/xl/ink/ink1844.xml" ContentType="application/inkml+xml"/>
  <Override PartName="/xl/ink/ink1845.xml" ContentType="application/inkml+xml"/>
  <Override PartName="/xl/ink/ink1846.xml" ContentType="application/inkml+xml"/>
  <Override PartName="/xl/ink/ink1847.xml" ContentType="application/inkml+xml"/>
  <Override PartName="/xl/ink/ink1848.xml" ContentType="application/inkml+xml"/>
  <Override PartName="/xl/ink/ink1849.xml" ContentType="application/inkml+xml"/>
  <Override PartName="/xl/ink/ink1850.xml" ContentType="application/inkml+xml"/>
  <Override PartName="/xl/ink/ink1851.xml" ContentType="application/inkml+xml"/>
  <Override PartName="/xl/ink/ink1852.xml" ContentType="application/inkml+xml"/>
  <Override PartName="/xl/ink/ink1853.xml" ContentType="application/inkml+xml"/>
  <Override PartName="/xl/ink/ink1854.xml" ContentType="application/inkml+xml"/>
  <Override PartName="/xl/ink/ink1855.xml" ContentType="application/inkml+xml"/>
  <Override PartName="/xl/ink/ink1856.xml" ContentType="application/inkml+xml"/>
  <Override PartName="/xl/ink/ink1857.xml" ContentType="application/inkml+xml"/>
  <Override PartName="/xl/ink/ink1858.xml" ContentType="application/inkml+xml"/>
  <Override PartName="/xl/ink/ink1859.xml" ContentType="application/inkml+xml"/>
  <Override PartName="/xl/ink/ink1860.xml" ContentType="application/inkml+xml"/>
  <Override PartName="/xl/ink/ink1861.xml" ContentType="application/inkml+xml"/>
  <Override PartName="/xl/ink/ink1862.xml" ContentType="application/inkml+xml"/>
  <Override PartName="/xl/ink/ink1863.xml" ContentType="application/inkml+xml"/>
  <Override PartName="/xl/ink/ink1864.xml" ContentType="application/inkml+xml"/>
  <Override PartName="/xl/ink/ink1865.xml" ContentType="application/inkml+xml"/>
  <Override PartName="/xl/ink/ink1866.xml" ContentType="application/inkml+xml"/>
  <Override PartName="/xl/ink/ink1867.xml" ContentType="application/inkml+xml"/>
  <Override PartName="/xl/ink/ink1868.xml" ContentType="application/inkml+xml"/>
  <Override PartName="/xl/ink/ink1869.xml" ContentType="application/inkml+xml"/>
  <Override PartName="/xl/ink/ink1870.xml" ContentType="application/inkml+xml"/>
  <Override PartName="/xl/ink/ink1871.xml" ContentType="application/inkml+xml"/>
  <Override PartName="/xl/ink/ink1872.xml" ContentType="application/inkml+xml"/>
  <Override PartName="/xl/ink/ink1873.xml" ContentType="application/inkml+xml"/>
  <Override PartName="/xl/ink/ink1874.xml" ContentType="application/inkml+xml"/>
  <Override PartName="/xl/ink/ink1875.xml" ContentType="application/inkml+xml"/>
  <Override PartName="/xl/ink/ink1876.xml" ContentType="application/inkml+xml"/>
  <Override PartName="/xl/ink/ink1877.xml" ContentType="application/inkml+xml"/>
  <Override PartName="/xl/ink/ink1878.xml" ContentType="application/inkml+xml"/>
  <Override PartName="/xl/ink/ink1879.xml" ContentType="application/inkml+xml"/>
  <Override PartName="/xl/ink/ink1880.xml" ContentType="application/inkml+xml"/>
  <Override PartName="/xl/ink/ink1881.xml" ContentType="application/inkml+xml"/>
  <Override PartName="/xl/ink/ink1882.xml" ContentType="application/inkml+xml"/>
  <Override PartName="/xl/ink/ink1883.xml" ContentType="application/inkml+xml"/>
  <Override PartName="/xl/ink/ink1884.xml" ContentType="application/inkml+xml"/>
  <Override PartName="/xl/ink/ink1885.xml" ContentType="application/inkml+xml"/>
  <Override PartName="/xl/ink/ink1886.xml" ContentType="application/inkml+xml"/>
  <Override PartName="/xl/ink/ink1887.xml" ContentType="application/inkml+xml"/>
  <Override PartName="/xl/ink/ink1888.xml" ContentType="application/inkml+xml"/>
  <Override PartName="/xl/ink/ink1889.xml" ContentType="application/inkml+xml"/>
  <Override PartName="/xl/ink/ink1890.xml" ContentType="application/inkml+xml"/>
  <Override PartName="/xl/ink/ink1891.xml" ContentType="application/inkml+xml"/>
  <Override PartName="/xl/ink/ink1892.xml" ContentType="application/inkml+xml"/>
  <Override PartName="/xl/ink/ink1893.xml" ContentType="application/inkml+xml"/>
  <Override PartName="/xl/ink/ink1894.xml" ContentType="application/inkml+xml"/>
  <Override PartName="/xl/ink/ink1895.xml" ContentType="application/inkml+xml"/>
  <Override PartName="/xl/ink/ink1896.xml" ContentType="application/inkml+xml"/>
  <Override PartName="/xl/ink/ink1897.xml" ContentType="application/inkml+xml"/>
  <Override PartName="/xl/ink/ink1898.xml" ContentType="application/inkml+xml"/>
  <Override PartName="/xl/ink/ink1899.xml" ContentType="application/inkml+xml"/>
  <Override PartName="/xl/ink/ink1900.xml" ContentType="application/inkml+xml"/>
  <Override PartName="/xl/ink/ink1901.xml" ContentType="application/inkml+xml"/>
  <Override PartName="/xl/ink/ink1902.xml" ContentType="application/inkml+xml"/>
  <Override PartName="/xl/ink/ink1903.xml" ContentType="application/inkml+xml"/>
  <Override PartName="/xl/ink/ink1904.xml" ContentType="application/inkml+xml"/>
  <Override PartName="/xl/ink/ink1905.xml" ContentType="application/inkml+xml"/>
  <Override PartName="/xl/ink/ink1906.xml" ContentType="application/inkml+xml"/>
  <Override PartName="/xl/ink/ink1907.xml" ContentType="application/inkml+xml"/>
  <Override PartName="/xl/ink/ink1908.xml" ContentType="application/inkml+xml"/>
  <Override PartName="/xl/ink/ink1909.xml" ContentType="application/inkml+xml"/>
  <Override PartName="/xl/ink/ink1910.xml" ContentType="application/inkml+xml"/>
  <Override PartName="/xl/ink/ink1911.xml" ContentType="application/inkml+xml"/>
  <Override PartName="/xl/ink/ink1912.xml" ContentType="application/inkml+xml"/>
  <Override PartName="/xl/ink/ink1913.xml" ContentType="application/inkml+xml"/>
  <Override PartName="/xl/ink/ink1914.xml" ContentType="application/inkml+xml"/>
  <Override PartName="/xl/ink/ink1915.xml" ContentType="application/inkml+xml"/>
  <Override PartName="/xl/ink/ink1916.xml" ContentType="application/inkml+xml"/>
  <Override PartName="/xl/ink/ink1917.xml" ContentType="application/inkml+xml"/>
  <Override PartName="/xl/ink/ink1918.xml" ContentType="application/inkml+xml"/>
  <Override PartName="/xl/ink/ink1919.xml" ContentType="application/inkml+xml"/>
  <Override PartName="/xl/ink/ink1920.xml" ContentType="application/inkml+xml"/>
  <Override PartName="/xl/ink/ink1921.xml" ContentType="application/inkml+xml"/>
  <Override PartName="/xl/ink/ink1922.xml" ContentType="application/inkml+xml"/>
  <Override PartName="/xl/ink/ink1923.xml" ContentType="application/inkml+xml"/>
  <Override PartName="/xl/ink/ink1924.xml" ContentType="application/inkml+xml"/>
  <Override PartName="/xl/ink/ink1925.xml" ContentType="application/inkml+xml"/>
  <Override PartName="/xl/ink/ink1926.xml" ContentType="application/inkml+xml"/>
  <Override PartName="/xl/ink/ink1927.xml" ContentType="application/inkml+xml"/>
  <Override PartName="/xl/ink/ink1928.xml" ContentType="application/inkml+xml"/>
  <Override PartName="/xl/ink/ink1929.xml" ContentType="application/inkml+xml"/>
  <Override PartName="/xl/ink/ink1930.xml" ContentType="application/inkml+xml"/>
  <Override PartName="/xl/ink/ink1931.xml" ContentType="application/inkml+xml"/>
  <Override PartName="/xl/ink/ink1932.xml" ContentType="application/inkml+xml"/>
  <Override PartName="/xl/ink/ink1933.xml" ContentType="application/inkml+xml"/>
  <Override PartName="/xl/ink/ink1934.xml" ContentType="application/inkml+xml"/>
  <Override PartName="/xl/ink/ink1935.xml" ContentType="application/inkml+xml"/>
  <Override PartName="/xl/ink/ink1936.xml" ContentType="application/inkml+xml"/>
  <Override PartName="/xl/ink/ink1937.xml" ContentType="application/inkml+xml"/>
  <Override PartName="/xl/ink/ink1938.xml" ContentType="application/inkml+xml"/>
  <Override PartName="/xl/ink/ink1939.xml" ContentType="application/inkml+xml"/>
  <Override PartName="/xl/ink/ink1940.xml" ContentType="application/inkml+xml"/>
  <Override PartName="/xl/ink/ink1941.xml" ContentType="application/inkml+xml"/>
  <Override PartName="/xl/ink/ink1942.xml" ContentType="application/inkml+xml"/>
  <Override PartName="/xl/ink/ink1943.xml" ContentType="application/inkml+xml"/>
  <Override PartName="/xl/ink/ink1944.xml" ContentType="application/inkml+xml"/>
  <Override PartName="/xl/ink/ink1945.xml" ContentType="application/inkml+xml"/>
  <Override PartName="/xl/ink/ink1946.xml" ContentType="application/inkml+xml"/>
  <Override PartName="/xl/ink/ink1947.xml" ContentType="application/inkml+xml"/>
  <Override PartName="/xl/ink/ink1948.xml" ContentType="application/inkml+xml"/>
  <Override PartName="/xl/ink/ink1949.xml" ContentType="application/inkml+xml"/>
  <Override PartName="/xl/ink/ink1950.xml" ContentType="application/inkml+xml"/>
  <Override PartName="/xl/ink/ink1951.xml" ContentType="application/inkml+xml"/>
  <Override PartName="/xl/ink/ink1952.xml" ContentType="application/inkml+xml"/>
  <Override PartName="/xl/ink/ink1953.xml" ContentType="application/inkml+xml"/>
  <Override PartName="/xl/ink/ink1954.xml" ContentType="application/inkml+xml"/>
  <Override PartName="/xl/ink/ink1955.xml" ContentType="application/inkml+xml"/>
  <Override PartName="/xl/ink/ink1956.xml" ContentType="application/inkml+xml"/>
  <Override PartName="/xl/ink/ink1957.xml" ContentType="application/inkml+xml"/>
  <Override PartName="/xl/ink/ink1958.xml" ContentType="application/inkml+xml"/>
  <Override PartName="/xl/ink/ink1959.xml" ContentType="application/inkml+xml"/>
  <Override PartName="/xl/ink/ink1960.xml" ContentType="application/inkml+xml"/>
  <Override PartName="/xl/ink/ink1961.xml" ContentType="application/inkml+xml"/>
  <Override PartName="/xl/ink/ink1962.xml" ContentType="application/inkml+xml"/>
  <Override PartName="/xl/ink/ink1963.xml" ContentType="application/inkml+xml"/>
  <Override PartName="/xl/ink/ink1964.xml" ContentType="application/inkml+xml"/>
  <Override PartName="/xl/ink/ink1965.xml" ContentType="application/inkml+xml"/>
  <Override PartName="/xl/ink/ink1966.xml" ContentType="application/inkml+xml"/>
  <Override PartName="/xl/ink/ink1967.xml" ContentType="application/inkml+xml"/>
  <Override PartName="/xl/ink/ink1968.xml" ContentType="application/inkml+xml"/>
  <Override PartName="/xl/ink/ink1969.xml" ContentType="application/inkml+xml"/>
  <Override PartName="/xl/ink/ink1970.xml" ContentType="application/inkml+xml"/>
  <Override PartName="/xl/ink/ink1971.xml" ContentType="application/inkml+xml"/>
  <Override PartName="/xl/ink/ink1972.xml" ContentType="application/inkml+xml"/>
  <Override PartName="/xl/ink/ink1973.xml" ContentType="application/inkml+xml"/>
  <Override PartName="/xl/ink/ink1974.xml" ContentType="application/inkml+xml"/>
  <Override PartName="/xl/ink/ink1975.xml" ContentType="application/inkml+xml"/>
  <Override PartName="/xl/ink/ink1976.xml" ContentType="application/inkml+xml"/>
  <Override PartName="/xl/ink/ink1977.xml" ContentType="application/inkml+xml"/>
  <Override PartName="/xl/ink/ink1978.xml" ContentType="application/inkml+xml"/>
  <Override PartName="/xl/ink/ink1979.xml" ContentType="application/inkml+xml"/>
  <Override PartName="/xl/ink/ink1980.xml" ContentType="application/inkml+xml"/>
  <Override PartName="/xl/ink/ink1981.xml" ContentType="application/inkml+xml"/>
  <Override PartName="/xl/ink/ink1982.xml" ContentType="application/inkml+xml"/>
  <Override PartName="/xl/ink/ink1983.xml" ContentType="application/inkml+xml"/>
  <Override PartName="/xl/ink/ink1984.xml" ContentType="application/inkml+xml"/>
  <Override PartName="/xl/ink/ink1985.xml" ContentType="application/inkml+xml"/>
  <Override PartName="/xl/ink/ink1986.xml" ContentType="application/inkml+xml"/>
  <Override PartName="/xl/ink/ink1987.xml" ContentType="application/inkml+xml"/>
  <Override PartName="/xl/ink/ink1988.xml" ContentType="application/inkml+xml"/>
  <Override PartName="/xl/ink/ink1989.xml" ContentType="application/inkml+xml"/>
  <Override PartName="/xl/ink/ink1990.xml" ContentType="application/inkml+xml"/>
  <Override PartName="/xl/ink/ink1991.xml" ContentType="application/inkml+xml"/>
  <Override PartName="/xl/ink/ink1992.xml" ContentType="application/inkml+xml"/>
  <Override PartName="/xl/ink/ink1993.xml" ContentType="application/inkml+xml"/>
  <Override PartName="/xl/ink/ink1994.xml" ContentType="application/inkml+xml"/>
  <Override PartName="/xl/ink/ink1995.xml" ContentType="application/inkml+xml"/>
  <Override PartName="/xl/ink/ink1996.xml" ContentType="application/inkml+xml"/>
  <Override PartName="/xl/ink/ink1997.xml" ContentType="application/inkml+xml"/>
  <Override PartName="/xl/ink/ink1998.xml" ContentType="application/inkml+xml"/>
  <Override PartName="/xl/ink/ink1999.xml" ContentType="application/inkml+xml"/>
  <Override PartName="/xl/ink/ink2000.xml" ContentType="application/inkml+xml"/>
  <Override PartName="/xl/ink/ink2001.xml" ContentType="application/inkml+xml"/>
  <Override PartName="/xl/ink/ink2002.xml" ContentType="application/inkml+xml"/>
  <Override PartName="/xl/ink/ink2003.xml" ContentType="application/inkml+xml"/>
  <Override PartName="/xl/ink/ink2004.xml" ContentType="application/inkml+xml"/>
  <Override PartName="/xl/ink/ink2005.xml" ContentType="application/inkml+xml"/>
  <Override PartName="/xl/ink/ink2006.xml" ContentType="application/inkml+xml"/>
  <Override PartName="/xl/ink/ink2007.xml" ContentType="application/inkml+xml"/>
  <Override PartName="/xl/ink/ink2008.xml" ContentType="application/inkml+xml"/>
  <Override PartName="/xl/ink/ink2009.xml" ContentType="application/inkml+xml"/>
  <Override PartName="/xl/ink/ink2010.xml" ContentType="application/inkml+xml"/>
  <Override PartName="/xl/ink/ink2011.xml" ContentType="application/inkml+xml"/>
  <Override PartName="/xl/ink/ink2012.xml" ContentType="application/inkml+xml"/>
  <Override PartName="/xl/ink/ink2013.xml" ContentType="application/inkml+xml"/>
  <Override PartName="/xl/ink/ink2014.xml" ContentType="application/inkml+xml"/>
  <Override PartName="/xl/ink/ink2015.xml" ContentType="application/inkml+xml"/>
  <Override PartName="/xl/ink/ink2016.xml" ContentType="application/inkml+xml"/>
  <Override PartName="/xl/ink/ink2017.xml" ContentType="application/inkml+xml"/>
  <Override PartName="/xl/ink/ink2018.xml" ContentType="application/inkml+xml"/>
  <Override PartName="/xl/ink/ink2019.xml" ContentType="application/inkml+xml"/>
  <Override PartName="/xl/ink/ink2020.xml" ContentType="application/inkml+xml"/>
  <Override PartName="/xl/ink/ink2021.xml" ContentType="application/inkml+xml"/>
  <Override PartName="/xl/ink/ink2022.xml" ContentType="application/inkml+xml"/>
  <Override PartName="/xl/ink/ink2023.xml" ContentType="application/inkml+xml"/>
  <Override PartName="/xl/ink/ink2024.xml" ContentType="application/inkml+xml"/>
  <Override PartName="/xl/ink/ink2025.xml" ContentType="application/inkml+xml"/>
  <Override PartName="/xl/ink/ink2026.xml" ContentType="application/inkml+xml"/>
  <Override PartName="/xl/ink/ink2027.xml" ContentType="application/inkml+xml"/>
  <Override PartName="/xl/ink/ink2028.xml" ContentType="application/inkml+xml"/>
  <Override PartName="/xl/ink/ink2029.xml" ContentType="application/inkml+xml"/>
  <Override PartName="/xl/ink/ink2030.xml" ContentType="application/inkml+xml"/>
  <Override PartName="/xl/ink/ink2031.xml" ContentType="application/inkml+xml"/>
  <Override PartName="/xl/ink/ink2032.xml" ContentType="application/inkml+xml"/>
  <Override PartName="/xl/ink/ink2033.xml" ContentType="application/inkml+xml"/>
  <Override PartName="/xl/ink/ink2034.xml" ContentType="application/inkml+xml"/>
  <Override PartName="/xl/ink/ink2035.xml" ContentType="application/inkml+xml"/>
  <Override PartName="/xl/ink/ink2036.xml" ContentType="application/inkml+xml"/>
  <Override PartName="/xl/ink/ink2037.xml" ContentType="application/inkml+xml"/>
  <Override PartName="/xl/ink/ink2038.xml" ContentType="application/inkml+xml"/>
  <Override PartName="/xl/ink/ink2039.xml" ContentType="application/inkml+xml"/>
  <Override PartName="/xl/ink/ink2040.xml" ContentType="application/inkml+xml"/>
  <Override PartName="/xl/ink/ink2041.xml" ContentType="application/inkml+xml"/>
  <Override PartName="/xl/ink/ink2042.xml" ContentType="application/inkml+xml"/>
  <Override PartName="/xl/ink/ink2043.xml" ContentType="application/inkml+xml"/>
  <Override PartName="/xl/ink/ink2044.xml" ContentType="application/inkml+xml"/>
  <Override PartName="/xl/ink/ink2045.xml" ContentType="application/inkml+xml"/>
  <Override PartName="/xl/ink/ink2046.xml" ContentType="application/inkml+xml"/>
  <Override PartName="/xl/ink/ink2047.xml" ContentType="application/inkml+xml"/>
  <Override PartName="/xl/ink/ink2048.xml" ContentType="application/inkml+xml"/>
  <Override PartName="/xl/ink/ink2049.xml" ContentType="application/inkml+xml"/>
  <Override PartName="/xl/ink/ink2050.xml" ContentType="application/inkml+xml"/>
  <Override PartName="/xl/ink/ink2051.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0"/>
  <workbookPr filterPrivacy="1"/>
  <xr:revisionPtr revIDLastSave="0" documentId="13_ncr:1_{E4AD1675-B7DB-487A-B73E-CF9CC9AA6ED5}" xr6:coauthVersionLast="47" xr6:coauthVersionMax="47" xr10:uidLastSave="{00000000-0000-0000-0000-000000000000}"/>
  <bookViews>
    <workbookView xWindow="28680" yWindow="-120" windowWidth="29040" windowHeight="15840" tabRatio="694" firstSheet="23" activeTab="23" xr2:uid="{00000000-000D-0000-FFFF-FFFF00000000}"/>
  </bookViews>
  <sheets>
    <sheet name="Cover" sheetId="1" r:id="rId1"/>
    <sheet name="FAST" sheetId="2" r:id="rId2"/>
    <sheet name="Validation" sheetId="45" r:id="rId3"/>
    <sheet name="Contents" sheetId="3" r:id="rId4"/>
    <sheet name="F_Inputs" sheetId="60" r:id="rId5"/>
    <sheet name="InpOverride" sheetId="43" r:id="rId6"/>
    <sheet name="InpActive" sheetId="44" r:id="rId7"/>
    <sheet name="Pre2020RCV_RPI-inflated" sheetId="40" r:id="rId8"/>
    <sheet name="Pre2020RCV_CPIH-inflated" sheetId="39" r:id="rId9"/>
    <sheet name="2020-25RCV" sheetId="41" r:id="rId10"/>
    <sheet name="OtherRCV" sheetId="42" r:id="rId11"/>
    <sheet name="BYR" sheetId="50" r:id="rId12"/>
    <sheet name="InpS" sheetId="30" r:id="rId13"/>
    <sheet name="Time" sheetId="32" r:id="rId14"/>
    <sheet name="Indexation" sheetId="31" r:id="rId15"/>
    <sheet name="Calc" sheetId="33" r:id="rId16"/>
    <sheet name="Calc_BYR_CoView" sheetId="57" r:id="rId17"/>
    <sheet name="Outputs" sheetId="34" r:id="rId18"/>
    <sheet name="Checks" sheetId="36" r:id="rId19"/>
    <sheet name="F_Outputs" sheetId="55" r:id="rId20"/>
    <sheet name="DD tables" sheetId="54" r:id="rId21"/>
    <sheet name="DD RCV by price control" sheetId="53" r:id="rId22"/>
    <sheet name="Aug PD11" sheetId="61" r:id="rId23"/>
    <sheet name="RR3" sheetId="62"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s>
  <definedNames>
    <definedName name="\0" localSheetId="23">#REF!</definedName>
    <definedName name="\0">#REF!</definedName>
    <definedName name="\A" localSheetId="23">#REF!</definedName>
    <definedName name="\A">#REF!</definedName>
    <definedName name="\C" localSheetId="23">#REF!</definedName>
    <definedName name="\C">#REF!</definedName>
    <definedName name="\P" localSheetId="23">#REF!</definedName>
    <definedName name="\P">#REF!</definedName>
    <definedName name="\Q" localSheetId="23">#REF!</definedName>
    <definedName name="\Q">#REF!</definedName>
    <definedName name="\V" localSheetId="23">#REF!</definedName>
    <definedName name="\V">#REF!</definedName>
    <definedName name="\X" localSheetId="23">#REF!</definedName>
    <definedName name="\X">#REF!</definedName>
    <definedName name="\Z" localSheetId="23">#REF!</definedName>
    <definedName name="\Z">#REF!</definedName>
    <definedName name="___INDEX_SHEET___ASAP_Utilities" localSheetId="23">#REF!</definedName>
    <definedName name="___INDEX_SHEET___ASAP_Utilities">#REF!</definedName>
    <definedName name="__123Graph_A" hidden="1">[1]Kent!#REF!</definedName>
    <definedName name="__123Graph_AHSIZE" hidden="1">[1]Kent!#REF!</definedName>
    <definedName name="__123Graph_B" hidden="1">[1]Kent!#REF!</definedName>
    <definedName name="__123Graph_BHSIZE" hidden="1">[1]Kent!#REF!</definedName>
    <definedName name="__123Graph_C" hidden="1">[1]Kent!#REF!</definedName>
    <definedName name="__123Graph_CHSIZE" hidden="1">[1]Kent!#REF!</definedName>
    <definedName name="__123Graph_X" hidden="1">[1]Kent!#REF!</definedName>
    <definedName name="__123Graph_XHSIZE" hidden="1">[1]Kent!#REF!</definedName>
    <definedName name="_1_8_4_Step2" localSheetId="23">#REF!</definedName>
    <definedName name="_1_8_4_Step2">#REF!</definedName>
    <definedName name="_3_8_4_Step2" localSheetId="23">#REF!</definedName>
    <definedName name="_3_8_4_Step2">#REF!</definedName>
    <definedName name="_Amp1" localSheetId="23">#REF!</definedName>
    <definedName name="_Amp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BYr3">'[2]Paste Data Here'!$K$38:$K$213</definedName>
    <definedName name="_Dec02">'[3]Dec 02'!$A$3:$Y$385</definedName>
    <definedName name="_Feb03" localSheetId="23">#REF!</definedName>
    <definedName name="_Feb03">#REF!</definedName>
    <definedName name="_Jan03">[4]Jan03!$A$3:$Y$102</definedName>
    <definedName name="_mQg3710">OFFSET('[5]MacQ Graphs'!$C$4,0,'[5]MacQ Graphs'!$E$9,1,'[5]MacQ Graphs'!$E$10)</definedName>
    <definedName name="_mQg3810">OFFSET('[5]MacQ Graphs'!$C$3,0,'[5]MacQ Graphs'!$E$9,1,'[5]MacQ Graphs'!$E$10)</definedName>
    <definedName name="_mQg57">OFFSET('[5]MacQ Graphs'!$C$5,0,'[5]MacQ Graphs'!$E$9,1,'[5]MacQ Graphs'!$E$10)</definedName>
    <definedName name="_Order1" hidden="1">255</definedName>
    <definedName name="_Order2" hidden="1">255</definedName>
    <definedName name="_SYr3">'[2]Paste Data Here'!$J$38:$J$213</definedName>
    <definedName name="_UYr3">'[2]Paste Data Here'!$L$38:$L$213</definedName>
    <definedName name="a">'[6]94 Cost Base'!$B$5:$AM$31</definedName>
    <definedName name="A_A_H" localSheetId="23">#REF!</definedName>
    <definedName name="A_A_H">#REF!</definedName>
    <definedName name="A_A_L" localSheetId="23">#REF!</definedName>
    <definedName name="A_A_L">#REF!</definedName>
    <definedName name="A_A_M" localSheetId="23">#REF!</definedName>
    <definedName name="A_A_M">#REF!</definedName>
    <definedName name="A_AL_W" localSheetId="23">#REF!</definedName>
    <definedName name="A_AL_W">#REF!</definedName>
    <definedName name="A_AW_H" localSheetId="23">#REF!</definedName>
    <definedName name="A_AW_H">#REF!</definedName>
    <definedName name="A_AW_L" localSheetId="23">#REF!</definedName>
    <definedName name="A_AW_L">#REF!</definedName>
    <definedName name="A_AW_M" localSheetId="23">#REF!</definedName>
    <definedName name="A_AW_M">#REF!</definedName>
    <definedName name="A_E" localSheetId="23">#REF!</definedName>
    <definedName name="A_E">#REF!</definedName>
    <definedName name="A_G" localSheetId="23">#REF!</definedName>
    <definedName name="A_G">#REF!</definedName>
    <definedName name="A_H" localSheetId="23">#REF!</definedName>
    <definedName name="A_H">#REF!</definedName>
    <definedName name="A_H_No" localSheetId="23">#REF!</definedName>
    <definedName name="A_H_No">#REF!</definedName>
    <definedName name="A_L" localSheetId="23">#REF!</definedName>
    <definedName name="A_L">#REF!</definedName>
    <definedName name="A_L_No" localSheetId="23">#REF!</definedName>
    <definedName name="A_L_No">#REF!</definedName>
    <definedName name="A_M" localSheetId="23">#REF!</definedName>
    <definedName name="A_M">#REF!</definedName>
    <definedName name="A_M_No" localSheetId="23">#REF!</definedName>
    <definedName name="A_M_No">#REF!</definedName>
    <definedName name="A_N_No" localSheetId="23">#REF!</definedName>
    <definedName name="A_N_No">#REF!</definedName>
    <definedName name="A_W" localSheetId="23">#REF!</definedName>
    <definedName name="A_W">#REF!</definedName>
    <definedName name="AAA" localSheetId="23">#REF!</definedName>
    <definedName name="AAA">#REF!</definedName>
    <definedName name="ABC" localSheetId="23">#REF!</definedName>
    <definedName name="ABC">#REF!</definedName>
    <definedName name="AccessDatabase" hidden="1">"C:\Budgets\2003\NM and VS BP forecast 2003 NM37 VS197 311002 v1.mdb"</definedName>
    <definedName name="Acts2005">[7]RefData!$B$220:$C$286</definedName>
    <definedName name="Actuals">[7]Actuals!$A$1:$G$82</definedName>
    <definedName name="Actuals9293Prices">[8]Actuals!#REF!</definedName>
    <definedName name="Actuals9798">[8]Actuals!#REF!</definedName>
    <definedName name="All_Raw_Data">OFFSET('[9]Raw Data'!$A$1,0,0,COUNTA('[9]Raw Data'!$A$1:$A$65536),COUNTA('[9]Raw Data'!$A$1:$IV$1))</definedName>
    <definedName name="ALLCMS">'[2]Paste Data Here'!$B$38:$AL$200</definedName>
    <definedName name="AP2Manager">[7]RefData!$A$1:$E$26</definedName>
    <definedName name="APbyDEL">'[2]Paste Data Here'!$B$38:$B$200</definedName>
    <definedName name="App1data">'[10]PC info'!$C$7:$DE$781</definedName>
    <definedName name="application" localSheetId="23">#REF!</definedName>
    <definedName name="application">#REF!</definedName>
    <definedName name="APs">OFFSET('[11]Graph Data'!$AO$3,0,'[11]Graph Data'!$AU$7,'[11]Graph Data'!$AU$8,1)</definedName>
    <definedName name="Artic_Diesel_0_Laden_km">[12]Transport!$I$71</definedName>
    <definedName name="Artic_Diesel_100_Laden_km">[12]Transport!$I$75</definedName>
    <definedName name="Artic_Diesel_25_Laden_km">[12]Transport!$I$72</definedName>
    <definedName name="Artic_Diesel_50_Laden_km">[12]Transport!$I$73</definedName>
    <definedName name="Artic_Diesel_75_Laden_km">[12]Transport!$I$74</definedName>
    <definedName name="Artic_Diesel_Average_CO2">'[13]Conversion components'!$D$161</definedName>
    <definedName name="Artic_Diesel_Average_km">[13]Transport!$I$126</definedName>
    <definedName name="Artic_Diesel_Average_Tonne_km">[13]Transport!$I$139</definedName>
    <definedName name="Artic_Diesel_Average_Tonne_km_CO2">'[13]Conversion components'!$D$169</definedName>
    <definedName name="Artic_Diesel_Heavy_0_Laden_CO2">'[13]Conversion components'!$D$157</definedName>
    <definedName name="Artic_Diesel_Heavy_0_Laden_km">[13]Transport!$I$122</definedName>
    <definedName name="Artic_Diesel_Heavy_100_Laden_CO2">'[13]Conversion components'!$D$159</definedName>
    <definedName name="Artic_Diesel_Heavy_100_Laden_km">[13]Transport!$I$124</definedName>
    <definedName name="Artic_Diesel_Heavy_50_Laden_CO2">'[13]Conversion components'!$D$158</definedName>
    <definedName name="Artic_Diesel_Heavy_50_Laden_km">[13]Transport!$I$123</definedName>
    <definedName name="Artic_Diesel_Heavy_Ave_Laden_CO2">'[13]Conversion components'!$D$160</definedName>
    <definedName name="Artic_Diesel_Heavy_Ave_Laden_km">[13]Transport!$I$125</definedName>
    <definedName name="Artic_Diesel_Heavy_Tonne_km">[13]Transport!$I$138</definedName>
    <definedName name="Artic_Diesel_Heavy_Tonne_km_CO2">'[13]Conversion components'!$D$168</definedName>
    <definedName name="Artic_Diesel_Light_0_Laden_CO2">'[13]Conversion components'!$D$153</definedName>
    <definedName name="Artic_Diesel_Light_0_Laden_km">[13]Transport!$I$118</definedName>
    <definedName name="Artic_Diesel_Light_100_Laden_CO2">'[13]Conversion components'!$D$155</definedName>
    <definedName name="Artic_Diesel_Light_100_Laden_km">[13]Transport!$I$120</definedName>
    <definedName name="Artic_Diesel_Light_50_Laden_CO2">'[13]Conversion components'!$D$154</definedName>
    <definedName name="Artic_Diesel_Light_50_Laden_km">[13]Transport!$I$119</definedName>
    <definedName name="Artic_Diesel_Light_Ave_Laden_CO2">'[13]Conversion components'!$D$156</definedName>
    <definedName name="Artic_Diesel_Light_Ave_Laden_km">[13]Transport!$I$121</definedName>
    <definedName name="Artic_Diesel_Light_Tonne_km">[13]Transport!$I$137</definedName>
    <definedName name="Artic_Diesel_Light_Tonne_km_CO2">'[13]Conversion components'!$D$167</definedName>
    <definedName name="Artic_Diesel_Lorry_0_Laden_FE">'[12]Conversion components'!$D$126</definedName>
    <definedName name="Artic_Diesel_Lorry_100_Laden_FE">'[12]Conversion components'!$D$130</definedName>
    <definedName name="Artic_Diesel_Lorry_25_Laden_FE">'[12]Conversion components'!$D$127</definedName>
    <definedName name="Artic_Diesel_Lorry_50_Laden_FE">'[12]Conversion components'!$D$128</definedName>
    <definedName name="Artic_Diesel_Lorry_75_Laden_FE">'[12]Conversion components'!$D$129</definedName>
    <definedName name="Ave_Diesel_CO2">'[13]Conversion components'!$D$93</definedName>
    <definedName name="Ave_Diesel_Miles">[13]Transport!$I$32</definedName>
    <definedName name="Ave_Mbike_CO2">'[13]Conversion components'!$D$107</definedName>
    <definedName name="Ave_Mbike_Miles">[13]Transport!$I$53</definedName>
    <definedName name="Ave_Petrol_CO2">'[13]Conversion components'!$D$89</definedName>
    <definedName name="Ave_Petrol_Miles">[13]Transport!$I$26</definedName>
    <definedName name="Average_Bus_CO2">'[13]Conversion components'!$D$112</definedName>
    <definedName name="Average_Bus_Coach_CO2">'[13]Conversion components'!$D$114</definedName>
    <definedName name="Average_Bus_Coach_Pass_km">[13]Transport!$I$62</definedName>
    <definedName name="Average_Bus_Pass_km">[13]Transport!$I$60</definedName>
    <definedName name="Average_LPG_CNG_CO2">'[13]Conversion components'!$D$98</definedName>
    <definedName name="Average_LPG_CNG_Miles">[13]Transport!$I$39</definedName>
    <definedName name="Average_Van_CO2">'[13]Conversion components'!$D$103</definedName>
    <definedName name="Average_Van_Miles">[13]Transport!$I$47</definedName>
    <definedName name="AW_H" localSheetId="23">#REF!</definedName>
    <definedName name="AW_H">#REF!</definedName>
    <definedName name="AW_H_No" localSheetId="23">#REF!</definedName>
    <definedName name="AW_H_No">#REF!</definedName>
    <definedName name="AW_L" localSheetId="23">#REF!</definedName>
    <definedName name="AW_L">#REF!</definedName>
    <definedName name="AW_L_No" localSheetId="23">#REF!</definedName>
    <definedName name="AW_L_No">#REF!</definedName>
    <definedName name="AW_M" localSheetId="23">#REF!</definedName>
    <definedName name="AW_M">#REF!</definedName>
    <definedName name="AW_M_No" localSheetId="23">#REF!</definedName>
    <definedName name="AW_M_No">#REF!</definedName>
    <definedName name="AW_N_No" localSheetId="23">#REF!</definedName>
    <definedName name="AW_N_No">#REF!</definedName>
    <definedName name="AYL">'[14]JR05 Matrix1'!#REF!</definedName>
    <definedName name="BAN" localSheetId="23">'[14]JR05 Matrix1'!#REF!</definedName>
    <definedName name="BAN">'[14]JR05 Matrix1'!#REF!</definedName>
    <definedName name="BAS" localSheetId="23">'[14]JR05 Matrix1'!#REF!</definedName>
    <definedName name="BAS">'[14]JR05 Matrix1'!#REF!</definedName>
    <definedName name="BASE_YEAR" localSheetId="23">#REF!</definedName>
    <definedName name="BASE_YEAR">#REF!</definedName>
    <definedName name="BenchmarkAll">[15]GrossTarget!$A$1:$O$191</definedName>
    <definedName name="BenchmarkAPbyDel">[15]GrossTarget!$A$1:$A$148</definedName>
    <definedName name="BenchmarkTitle">[15]GrossTarget!$A$1:$IV$1</definedName>
    <definedName name="BIC">'[14]JR05 Matrix1'!#REF!</definedName>
    <definedName name="Bill_s_Demand_Planner" localSheetId="23">#REF!</definedName>
    <definedName name="Bill_s_Demand_Planner">#REF!</definedName>
    <definedName name="Biodiesel_Admin">[13]Admin!$I$34</definedName>
    <definedName name="Biodiesel_Drink">[13]Drinking!$I$36</definedName>
    <definedName name="Biodiesel_EF_CO2">'[13]Conversion components'!$D$27</definedName>
    <definedName name="Biodiesel_Sewage">[13]Sewage!$I$37</definedName>
    <definedName name="Biodiesel_Sludge">'[13]Sewage Sludge'!$H$34</definedName>
    <definedName name="Biogas_EF_CH4_Vol">'[13]Conversion components'!$D$29</definedName>
    <definedName name="Biogas_EF_N2O_Vol">'[13]Conversion components'!$D$31</definedName>
    <definedName name="Biogas_Sludge_CHP">'[13]Sewage Sludge'!$H$78</definedName>
    <definedName name="Biogas_volume">'[13]Sewage Sludge'!$H$72</definedName>
    <definedName name="Biogas_Volume_Estimate">'[13]Sewage Sludge'!$H$73</definedName>
    <definedName name="Biogas2_EF_CH4_Vol">'[13]Conversion components'!$D$30</definedName>
    <definedName name="Black_Cab_CO2">'[13]Conversion components'!$D$109</definedName>
    <definedName name="Black_Cab_Pass_km">[13]Transport!$I$57</definedName>
    <definedName name="BON_InputData" localSheetId="23">#REF!</definedName>
    <definedName name="BON_InputData">#REF!</definedName>
    <definedName name="BOW">'[14]JR05 Matrix1'!#REF!</definedName>
    <definedName name="BRA">'[14]JR05 Matrix1'!#REF!</definedName>
    <definedName name="BSD">'[14]JR05 Matrix1'!#REF!</definedName>
    <definedName name="Bus_CO2">'[12]Conversion components'!$D$101</definedName>
    <definedName name="Bus_Pass_km">[12]Transport!$I$47</definedName>
    <definedName name="BZNHOME" localSheetId="23">[16]PE!#REF!</definedName>
    <definedName name="BZNHOME">[16]PE!#REF!</definedName>
    <definedName name="CAPACT">'[17]CAPITAL Detail'!$O$3:$O$17</definedName>
    <definedName name="CAPCALC2">'[17]CAPITAL Detail'!$AN$3:$AN$17</definedName>
    <definedName name="CAPWD">'[17]CAPITAL Detail'!$N$3:$N$15</definedName>
    <definedName name="CASH" localSheetId="23">#REF!</definedName>
    <definedName name="CASH">#REF!</definedName>
    <definedName name="cat_m_1" localSheetId="23">#REF!</definedName>
    <definedName name="cat_m_1">#REF!</definedName>
    <definedName name="cat_m_2" localSheetId="23">#REF!</definedName>
    <definedName name="cat_m_2">#REF!</definedName>
    <definedName name="cat_m_3" localSheetId="23">#REF!</definedName>
    <definedName name="cat_m_3">#REF!</definedName>
    <definedName name="cat_y_1" localSheetId="23">#REF!</definedName>
    <definedName name="cat_y_1">#REF!</definedName>
    <definedName name="cat_y_2" localSheetId="23">#REF!</definedName>
    <definedName name="cat_y_2">#REF!</definedName>
    <definedName name="cat_y_3" localSheetId="23">#REF!</definedName>
    <definedName name="cat_y_3">#REF!</definedName>
    <definedName name="category_table" localSheetId="23">#REF!</definedName>
    <definedName name="category_table">#REF!</definedName>
    <definedName name="CH4_CO2eq_GWP">'[13]Conversion components'!$D$56</definedName>
    <definedName name="CHE">'[14]JR05 Matrix1'!#REF!</definedName>
    <definedName name="CHOICES" localSheetId="23">#REF!</definedName>
    <definedName name="CHOICES">#REF!</definedName>
    <definedName name="CHOOSE" localSheetId="23">#REF!</definedName>
    <definedName name="CHOOSE">#REF!</definedName>
    <definedName name="CHP_Power_EF_CO2">'[13]Conversion components'!$D$16</definedName>
    <definedName name="CIMMLookUpYr3" localSheetId="23">#REF!</definedName>
    <definedName name="CIMMLookUpYr3">#REF!</definedName>
    <definedName name="CIMMOUTP">'[18]T3 Raw Data'!$A$1:$T$82</definedName>
    <definedName name="CMIRE">'[17]IRE3RDCAP CM'!$C$10:$N$68</definedName>
    <definedName name="CMOPEX">'[17]OPEX CM'!$C$10:$N$114</definedName>
    <definedName name="CNG_EF_CO2">'[13]Conversion components'!$D$28</definedName>
    <definedName name="CNG_Transport_Freight">[13]Transport!$I$85</definedName>
    <definedName name="CNG_Transport_Passenger">[13]Transport!$I$18</definedName>
    <definedName name="Coach_CO2">'[13]Conversion components'!$D$113</definedName>
    <definedName name="Coach_Pass_km">[13]Transport!$I$61</definedName>
    <definedName name="CodeColumnRef" localSheetId="23">#REF!</definedName>
    <definedName name="CodeColumnRef">#REF!</definedName>
    <definedName name="COL" localSheetId="23">#REF!</definedName>
    <definedName name="COL">#REF!</definedName>
    <definedName name="Company" localSheetId="23">#REF!</definedName>
    <definedName name="Company">#REF!</definedName>
    <definedName name="COMPANY_ACRONYM" localSheetId="23">#REF!</definedName>
    <definedName name="COMPANY_ACRONYM">#REF!</definedName>
    <definedName name="CompanyCode" localSheetId="23">#REF!</definedName>
    <definedName name="CompanyCode">#REF!</definedName>
    <definedName name="CompanyDesc" localSheetId="23">#REF!</definedName>
    <definedName name="CompanyDesc">#REF!</definedName>
    <definedName name="CompanyName" localSheetId="23">#REF!</definedName>
    <definedName name="CompanyName">#REF!</definedName>
    <definedName name="CompanyNumber" localSheetId="23">#REF!</definedName>
    <definedName name="CompanyNumber">#REF!</definedName>
    <definedName name="COPI_0203" localSheetId="23">#REF!</definedName>
    <definedName name="COPI_0203">#REF!</definedName>
    <definedName name="COPI_0708" localSheetId="23">#REF!</definedName>
    <definedName name="COPI_0708">#REF!</definedName>
    <definedName name="COPI2" localSheetId="23">#REF!</definedName>
    <definedName name="COPI2">#REF!</definedName>
    <definedName name="CostBase94">'[19]94 Cost Base'!$B$5:$AM$31</definedName>
    <definedName name="CostBase98">'[19]98 Cost Base'!$B$5:$AM$31</definedName>
    <definedName name="CRW">'[14]JR05 Matrix1'!#REF!</definedName>
    <definedName name="Currency" localSheetId="23">#REF!</definedName>
    <definedName name="Currency">#REF!</definedName>
    <definedName name="Current_Capex_by_Subline" localSheetId="23">#REF!</definedName>
    <definedName name="Current_Capex_by_Subline">#REF!</definedName>
    <definedName name="current_period" localSheetId="23">#REF!</definedName>
    <definedName name="current_period">#REF!</definedName>
    <definedName name="CURRENT_YEAR" localSheetId="23">#REF!</definedName>
    <definedName name="CURRENT_YEAR">#REF!</definedName>
    <definedName name="CWDSpreadsheet23APRILSTUDIES" localSheetId="23">#REF!</definedName>
    <definedName name="CWDSpreadsheet23APRILSTUDIES">#REF!</definedName>
    <definedName name="DATA" localSheetId="23">#REF!</definedName>
    <definedName name="DATA">#REF!</definedName>
    <definedName name="_xlnm.Database" localSheetId="23">#REF!</definedName>
    <definedName name="_xlnm.Database">#REF!</definedName>
    <definedName name="DatasetCode" localSheetId="23">#REF!</definedName>
    <definedName name="DatasetCode">#REF!</definedName>
    <definedName name="DatasetName" localSheetId="23">#REF!</definedName>
    <definedName name="DatasetName">#REF!</definedName>
    <definedName name="days_years_conversion">'[13]Conversion components'!$D$42</definedName>
    <definedName name="Denitrification_N_Fraction_Lost">'[13]Conversion components'!$D$220</definedName>
    <definedName name="desc2prog" localSheetId="23">#REF!</definedName>
    <definedName name="desc2prog">#REF!</definedName>
    <definedName name="DescriptionColumnRef" localSheetId="23">#REF!</definedName>
    <definedName name="DescriptionColumnRef">#REF!</definedName>
    <definedName name="DETR" localSheetId="23">#REF!</definedName>
    <definedName name="DETR">#REF!</definedName>
    <definedName name="DID" localSheetId="23">'[14]JR05 Matrix1'!#REF!</definedName>
    <definedName name="DID">'[14]JR05 Matrix1'!#REF!</definedName>
    <definedName name="Diesel_Admin">[13]Admin!$I$33</definedName>
    <definedName name="Diesel_Admin_Exp">[13]Admin!$I$39</definedName>
    <definedName name="Diesel_Drink">[13]Drinking!$I$35</definedName>
    <definedName name="Diesel_Drink_Exp">[13]Drinking!$I$41</definedName>
    <definedName name="Diesel_EF_CO2">'[13]Conversion components'!$D$26</definedName>
    <definedName name="Diesel_Sewage">[13]Sewage!$I$36</definedName>
    <definedName name="Diesel_Sewage_Exp">[13]Sewage!$I$42</definedName>
    <definedName name="Diesel_Sludge">'[13]Sewage Sludge'!$H$33</definedName>
    <definedName name="Diesel_Sludge_Exp">'[13]Sewage Sludge'!$H$39</definedName>
    <definedName name="Diesel_Transport_Freight">[13]Transport!$I$84</definedName>
    <definedName name="Diesel_Transport_Passenger">[13]Transport!$I$17</definedName>
    <definedName name="Diesel_Van_CO2">'[13]Conversion components'!$D$101</definedName>
    <definedName name="Diesel_Van_Miles">[13]Transport!$I$45</definedName>
    <definedName name="Dig_Sec_Enclosed">'[13]Sewage Sludge'!$H$68</definedName>
    <definedName name="Dom_Freight_Tonne_km">[13]Transport!$I$145</definedName>
    <definedName name="Dom_Freight_Tonne_km_CO2">'[13]Conversion components'!$D$172</definedName>
    <definedName name="Dom_Passenger_km">[12]Transport!$I$55</definedName>
    <definedName name="DR">[20]LookupTables!$G$1</definedName>
    <definedName name="dynG2AltProg">OFFSET('[5]BC vs Programme Graph'!$C$73,0,'[5]BC vs Programme Graph'!$A$115,1,'[5]BC vs Programme Graph'!$A$114)</definedName>
    <definedName name="dynG2BC">OFFSET('[5]BC vs Programme Graph'!$C$114,0,'[5]BC vs Programme Graph'!$A$115,1,'[5]BC vs Programme Graph'!$A$114)</definedName>
    <definedName name="dynG2Briefed">OFFSET('[5]BC vs Programme Graph'!$C$118,0,'[5]BC vs Programme Graph'!$A$115,1,'[5]BC vs Programme Graph'!$A$114)</definedName>
    <definedName name="dynG2FivePlusSeven">OFFSET('[5]BC vs Programme Graph'!$C$115,0,'[5]BC vs Programme Graph'!$A$115,1,'[5]BC vs Programme Graph'!$A$114)</definedName>
    <definedName name="dynG2InDel">OFFSET('[5]BC vs Programme Graph'!$C$119,0,'[5]BC vs Programme Graph'!$A$115,1,'[5]BC vs Programme Graph'!$A$114)</definedName>
    <definedName name="dynG2InStudy">OFFSET('[5]BC vs Programme Graph'!$C$117,0,'[5]BC vs Programme Graph'!$A$115,1,'[5]BC vs Programme Graph'!$A$114)</definedName>
    <definedName name="dynG2Labels">OFFSET('[5]BC vs Programme Graph'!$C$113,0,'[5]BC vs Programme Graph'!$A$115,1,'[5]BC vs Programme Graph'!$A$114)</definedName>
    <definedName name="dynG2Unbriefed">OFFSET('[5]BC vs Programme Graph'!$C$116,0,'[5]BC vs Programme Graph'!$A$115,1,'[5]BC vs Programme Graph'!$A$114)</definedName>
    <definedName name="dynGBriefed">OFFSET('[5]BC vs Programme Graph'!$C$104,0,0,1,'[5]BC vs Programme Graph'!$A$85)</definedName>
    <definedName name="dynGControl">OFFSET('[11]Graph Data'!$D$96,0,'[11]Graph Data'!$I$2,1,'[11]Graph Data'!$J$2)</definedName>
    <definedName name="dynGFivePlusSeven">OFFSET('[5]BC vs Programme Graph'!$C$110,0,0,1,'[5]BC vs Programme Graph'!$A$85)</definedName>
    <definedName name="dynGInDel">OFFSET('[5]BC vs Programme Graph'!$C$105,0,0,1,'[5]BC vs Programme Graph'!$A$85)</definedName>
    <definedName name="dynGInDelivery">OFFSET('[11]Graph Data'!$D$100,0,'[11]Graph Data'!$I$2,1,'[11]Graph Data'!$J$2)</definedName>
    <definedName name="dynGInStudy">OFFSET('[11]Graph Data'!$D$98,0,'[11]Graph Data'!$I$2,1,'[11]Graph Data'!$J$2)</definedName>
    <definedName name="dynGLabels">OFFSET('[5]BC vs Programme Graph'!$C$99,0,0,2,'[5]BC vs Programme Graph'!$A$85)</definedName>
    <definedName name="dynGNames">OFFSET('[11]Graph Data'!$D$94,0,'[11]Graph Data'!$I$2,2,'[11]Graph Data'!$J$2)</definedName>
    <definedName name="dynGPostBDA">OFFSET('[11]Graph Data'!$D$99,0,'[11]Graph Data'!$I$2,1,'[11]Graph Data'!$J$2)</definedName>
    <definedName name="dynGUnbriefed">OFFSET('[11]Graph Data'!$D$97,0,'[11]Graph Data'!$I$2,1,'[11]Graph Data'!$J$2)</definedName>
    <definedName name="E" localSheetId="23">#REF!</definedName>
    <definedName name="E">#REF!</definedName>
    <definedName name="E_No" localSheetId="23">#REF!</definedName>
    <definedName name="E_No">#REF!</definedName>
    <definedName name="EAcat">'[21]2004 Incident List (TW &amp; EA)'!$V$7:$V$34</definedName>
    <definedName name="EAcat2004">'[21]2005 Compliance'!$S$8:$S$12</definedName>
    <definedName name="EAsummary">'[21]2004 Incident List (TW &amp; EA)'!$X$7:$X$34</definedName>
    <definedName name="EAsummary2004">'[21]2005 Compliance'!$U$8:$U$12</definedName>
    <definedName name="EAto">'[21]2004 Incident List (TW &amp; EA)'!$W$7:$W$34</definedName>
    <definedName name="Eff" localSheetId="23">#REF!</definedName>
    <definedName name="Eff">#REF!</definedName>
    <definedName name="EHY">'[14]JR05 Matrix1'!#REF!</definedName>
    <definedName name="ELECTRICITY">'[22]Barry Webb Energy Costs'!$A$1:$N$65536</definedName>
    <definedName name="EndYearRef" localSheetId="23">#REF!</definedName>
    <definedName name="EndYearRef">#REF!</definedName>
    <definedName name="Estimate_Adjust_Factor">'[13]Conversion components'!$D$15</definedName>
    <definedName name="Export_NGasCHP_Admin">[13]Admin!$B$45</definedName>
    <definedName name="Export_NGasCHP_Drink">[13]Drinking!$B$54</definedName>
    <definedName name="Export_NGasCHP_Sewage">[13]Sewage!$B$53</definedName>
    <definedName name="F" localSheetId="22">{"bal",#N/A,FALSE,"working papers";"income",#N/A,FALSE,"working papers"}</definedName>
    <definedName name="F" localSheetId="23">{"bal",#N/A,FALSE,"working papers";"income",#N/A,FALSE,"working papers"}</definedName>
    <definedName name="F" hidden="1">{"bal",#N/A,FALSE,"working papers";"income",#N/A,FALSE,"working papers"}</definedName>
    <definedName name="fdraf" localSheetId="22">{"bal",#N/A,FALSE,"working papers";"income",#N/A,FALSE,"working papers"}</definedName>
    <definedName name="fdraf" localSheetId="23">{"bal",#N/A,FALSE,"working papers";"income",#N/A,FALSE,"working papers"}</definedName>
    <definedName name="fdraf" hidden="1">{"bal",#N/A,FALSE,"working papers";"income",#N/A,FALSE,"working papers"}</definedName>
    <definedName name="Fdraft" localSheetId="22">{"bal",#N/A,FALSE,"working papers";"income",#N/A,FALSE,"working papers"}</definedName>
    <definedName name="Fdraft" localSheetId="23">{"bal",#N/A,FALSE,"working papers";"income",#N/A,FALSE,"working papers"}</definedName>
    <definedName name="Fdraft" hidden="1">{"bal",#N/A,FALSE,"working papers";"income",#N/A,FALSE,"working papers"}</definedName>
    <definedName name="Ferry_RoPax_Pass_CO2">'[13]Conversion components'!$D$119</definedName>
    <definedName name="Ferry_RoPax_Pass_km">[13]Transport!$I$67</definedName>
    <definedName name="Final_2003_04_Income_Apportioned_Use_May_onwards" localSheetId="23">#REF!</definedName>
    <definedName name="Final_2003_04_Income_Apportioned_Use_May_onwards">#REF!</definedName>
    <definedName name="FinancialIndicators" localSheetId="23">#REF!</definedName>
    <definedName name="FinancialIndicators">#REF!</definedName>
    <definedName name="FinancialIndicators_Enable" localSheetId="23">#REF!</definedName>
    <definedName name="FinancialIndicators_Enable">#REF!</definedName>
    <definedName name="FinancialIndicators_Headings" localSheetId="23">#REF!</definedName>
    <definedName name="FinancialIndicators_Headings">#REF!</definedName>
    <definedName name="FinancialIndicators_Max" localSheetId="23">#REF!</definedName>
    <definedName name="FinancialIndicators_Max">#REF!</definedName>
    <definedName name="FinancialIndicators_Min" localSheetId="23">#REF!</definedName>
    <definedName name="FinancialIndicators_Min">#REF!</definedName>
    <definedName name="FinancialIndicators_Tolerance" localSheetId="23">#REF!</definedName>
    <definedName name="FinancialIndicators_Tolerance">#REF!</definedName>
    <definedName name="FinPayts">[20]LookupTables!$G$5</definedName>
    <definedName name="FinRate">[20]LookupTables!$G$3</definedName>
    <definedName name="FinTerm">[20]LookupTables!$G$4</definedName>
    <definedName name="FirstQuinquennium" localSheetId="23">#REF!</definedName>
    <definedName name="FirstQuinquennium">#REF!</definedName>
    <definedName name="FLE">'[14]JR05 Matrix1'!#REF!</definedName>
    <definedName name="FOLLOWING_YEAR" localSheetId="23">#REF!</definedName>
    <definedName name="FOLLOWING_YEAR">#REF!</definedName>
    <definedName name="Fraction_ozone_pure_O2">[13]Drinking!$I$45</definedName>
    <definedName name="Freight_Average_Van_CO2">'[13]Conversion components'!$D$135</definedName>
    <definedName name="Freight_Average_Van_km">[13]Transport!$I$93</definedName>
    <definedName name="Freight_Average_Van_Tonne_CO2">'[13]Conversion components'!$D$139</definedName>
    <definedName name="Freight_Average_Van_Tonne_km">[13]Transport!$I$99</definedName>
    <definedName name="Freight_Diesel_Van_CO2">'[13]Conversion components'!$D$133</definedName>
    <definedName name="Freight_Diesel_Van_km">[13]Transport!$I$91</definedName>
    <definedName name="Freight_Diesel_Van_Tonne_CO2">'[13]Conversion components'!$D$137</definedName>
    <definedName name="Freight_Diesel_Van_Tonne_km">[13]Transport!$I$97</definedName>
    <definedName name="Freight_LH_CO2">'[12]Conversion components'!$D$112</definedName>
    <definedName name="Freight_LPG_CNG_Van_CO2">'[13]Conversion components'!$D$134</definedName>
    <definedName name="Freight_LPG_CNG_Van_km">[13]Transport!$I$92</definedName>
    <definedName name="Freight_LPG_CNG_Van_Tonne_CO2">'[13]Conversion components'!$D$138</definedName>
    <definedName name="Freight_LPG_CNG_Van_Tonne_km">[13]Transport!$I$98</definedName>
    <definedName name="Freight_Petrol_Van_CO2">'[13]Conversion components'!$D$132</definedName>
    <definedName name="Freight_Petrol_Van_km">[13]Transport!$I$90</definedName>
    <definedName name="Freight_Petrol_Van_Tonne_CO2">'[13]Conversion components'!$D$136</definedName>
    <definedName name="Freight_Petrol_Van_Tonne_km">[13]Transport!$I$96</definedName>
    <definedName name="Freight_Rail_CO2">'[12]Conversion components'!$D$111</definedName>
    <definedName name="Freight_SH_CO2">'[12]Conversion components'!$D$113</definedName>
    <definedName name="freq_m_1" localSheetId="23">#REF!</definedName>
    <definedName name="freq_m_1">#REF!</definedName>
    <definedName name="freq_m_2" localSheetId="23">#REF!</definedName>
    <definedName name="freq_m_2">#REF!</definedName>
    <definedName name="freq_m_3" localSheetId="23">#REF!</definedName>
    <definedName name="freq_m_3">#REF!</definedName>
    <definedName name="freq_y_1" localSheetId="23">#REF!</definedName>
    <definedName name="freq_y_1">#REF!</definedName>
    <definedName name="freq_y_2" localSheetId="23">#REF!</definedName>
    <definedName name="freq_y_2">#REF!</definedName>
    <definedName name="freq_y_3" localSheetId="23">#REF!</definedName>
    <definedName name="freq_y_3">#REF!</definedName>
    <definedName name="frequency_table" localSheetId="23">#REF!</definedName>
    <definedName name="frequency_table">#REF!</definedName>
    <definedName name="FY_1" localSheetId="23">#REF!</definedName>
    <definedName name="FY_1">#REF!</definedName>
    <definedName name="FY_10" localSheetId="23">#REF!</definedName>
    <definedName name="FY_10">#REF!</definedName>
    <definedName name="FY_11" localSheetId="23">#REF!</definedName>
    <definedName name="FY_11">#REF!</definedName>
    <definedName name="FY_12" localSheetId="23">#REF!</definedName>
    <definedName name="FY_12">#REF!</definedName>
    <definedName name="FY_13" localSheetId="23">#REF!</definedName>
    <definedName name="FY_13">#REF!</definedName>
    <definedName name="FY_14" localSheetId="23">#REF!</definedName>
    <definedName name="FY_14">#REF!</definedName>
    <definedName name="FY_15" localSheetId="23">#REF!</definedName>
    <definedName name="FY_15">#REF!</definedName>
    <definedName name="FY_2" localSheetId="23">#REF!</definedName>
    <definedName name="FY_2">#REF!</definedName>
    <definedName name="FY_3" localSheetId="23">#REF!</definedName>
    <definedName name="FY_3">#REF!</definedName>
    <definedName name="FY_4" localSheetId="23">#REF!</definedName>
    <definedName name="FY_4">#REF!</definedName>
    <definedName name="FY_5" localSheetId="23">#REF!</definedName>
    <definedName name="FY_5">#REF!</definedName>
    <definedName name="FY_6" localSheetId="23">#REF!</definedName>
    <definedName name="FY_6">#REF!</definedName>
    <definedName name="FY_7" localSheetId="23">#REF!</definedName>
    <definedName name="FY_7">#REF!</definedName>
    <definedName name="FY_8" localSheetId="23">#REF!</definedName>
    <definedName name="FY_8">#REF!</definedName>
    <definedName name="FY_9" localSheetId="23">#REF!</definedName>
    <definedName name="FY_9">#REF!</definedName>
    <definedName name="g_kg_conversion">'[13]Conversion components'!$D$35</definedName>
    <definedName name="gAPProgList">OFFSET('[5]CMS Programme'!$CH$2,0,'[5]BC vs Programme Graph'!$C$1,'[5]BC vs Programme Graph'!$D$1,1)</definedName>
    <definedName name="Gas_Oil_Admin">[13]Admin!$I$32</definedName>
    <definedName name="Gas_Oil_Drink">[13]Drinking!$I$34</definedName>
    <definedName name="Gas_Oil_EF_CO2">'[13]Conversion components'!$D$21</definedName>
    <definedName name="Gas_Oil_Sewage">[13]Sewage!$I$35</definedName>
    <definedName name="Gas_Oil_Sludge">'[13]Sewage Sludge'!$H$32</definedName>
    <definedName name="GOHOME" localSheetId="23">#REF!</definedName>
    <definedName name="GOHOME">#REF!</definedName>
    <definedName name="Graph_IARC04">'[21]2004 Incident List (TW &amp; EA)'!$AD$7:$AD$34</definedName>
    <definedName name="Graph_IARC05">'[21]2005 Incident List (TW &amp; EA)'!$Y$7:$Y$22</definedName>
    <definedName name="Graph_Incidents04">'[21]2004 Incident List (TW &amp; EA)'!$AA$7:$AA$34</definedName>
    <definedName name="Graph_Incidents05">'[21]2005 Incident List (TW &amp; EA)'!$W$7:$W$22</definedName>
    <definedName name="Graph_Tideway04">'[21]2004 Incident List (TW &amp; EA)'!$AB$7:$AB$34</definedName>
    <definedName name="Graph_Tideway05">'[21]2005 Incident List (TW &amp; EA)'!#REF!</definedName>
    <definedName name="Green_EF_CO2">'[13]Conversion components'!$D$14</definedName>
    <definedName name="Green_Tariff">'[13]Electricity details'!$I$14</definedName>
    <definedName name="Grid_Admin">[13]Admin!$I$17</definedName>
    <definedName name="Grid_AMR">'[13]Electricity details'!$I$22</definedName>
    <definedName name="Grid_Drink_Pump">[13]Drinking!$I$17</definedName>
    <definedName name="Grid_Drink_Treat">[13]Drinking!$I$18</definedName>
    <definedName name="Grid_EF_CO2">'[13]Conversion components'!$D$12</definedName>
    <definedName name="Grid_EST">'[13]Electricity details'!$I$25</definedName>
    <definedName name="Grid_HH">'[13]Electricity details'!$I$21</definedName>
    <definedName name="Grid_MHH">'[13]Electricity details'!$I$20</definedName>
    <definedName name="Grid_NAP">'[13]Electricity details'!$I$39</definedName>
    <definedName name="Grid_NHH">'[13]Electricity details'!$I$23</definedName>
    <definedName name="Grid_NHH_EST">'[13]Electricity details'!$I$24</definedName>
    <definedName name="Grid_Sewage_Pump">[13]Sewage!$I$18</definedName>
    <definedName name="Grid_Sewage_Treat">[13]Sewage!$I$19</definedName>
    <definedName name="Grid_Sludge">'[13]Sewage Sludge'!$H$17</definedName>
    <definedName name="Grid_UMS">'[13]Electricity details'!$I$26</definedName>
    <definedName name="Grid_UMS_Pseudo">'[13]Electricity details'!$I$27</definedName>
    <definedName name="HdRm_Cats">OFFSET([7]RefData!$I$36,'[11]Linked Budgets'!$C14,0,'[11]Linked Budgets'!$D14,1)</definedName>
    <definedName name="HdRm_Elements">[7]RefData!$E$36:$E$38</definedName>
    <definedName name="heading_table" localSheetId="23">#REF!</definedName>
    <definedName name="heading_table">#REF!</definedName>
    <definedName name="Headings">'[2]Paste Data Here'!$B$38:$AK$38</definedName>
    <definedName name="Heat_CHP">'[13]Sewage Sludge'!$H$81</definedName>
    <definedName name="Heat_EF_CO2">'[13]Conversion components'!$D$17</definedName>
    <definedName name="Heat_NGasCHP_Admin">[13]Admin!$I$47</definedName>
    <definedName name="Heat_NGasCHP_Drink">[13]Drinking!$I$56</definedName>
    <definedName name="Heat_NGasCHP_Import">'[13]Electricity details'!$I$35</definedName>
    <definedName name="Heat_NGasCHP_Sewage">[13]Sewage!$I$55</definedName>
    <definedName name="HFC___125_CO2eq_GWP">'[13]Conversion components'!$D$58</definedName>
    <definedName name="HFC___125_Weight">[13]Admin!$I$54</definedName>
    <definedName name="HFC___134_CO2eq_GWP">'[13]Conversion components'!$D$59</definedName>
    <definedName name="HFC___134_Weight">[13]Admin!$I$55</definedName>
    <definedName name="HFC___134a_CO2eq_GWP">'[13]Conversion components'!$D$60</definedName>
    <definedName name="HFC___134a_Weight">[13]Admin!$I$56</definedName>
    <definedName name="HFC___143_CO2eq_GWP">'[13]Conversion components'!$D$61</definedName>
    <definedName name="HFC___143_Weight">[13]Admin!$I$57</definedName>
    <definedName name="HFC___143a_CO2eq_GWP">'[13]Conversion components'!$D$62</definedName>
    <definedName name="HFC___143a_Weight">[13]Admin!$I$58</definedName>
    <definedName name="HFC___152a_CO2eq_GWP">'[13]Conversion components'!$D$63</definedName>
    <definedName name="HFC___152a_Weight">[13]Admin!$I$59</definedName>
    <definedName name="HFC___227ea_CO2eq_GWP">'[13]Conversion components'!$D$64</definedName>
    <definedName name="HFC___227ea_Weight">[13]Admin!$I$60</definedName>
    <definedName name="HFC___23_CO2eq_GWP">'[13]Conversion components'!$D$65</definedName>
    <definedName name="HFC___23_Weight">[13]Admin!$I$61</definedName>
    <definedName name="HFC___236fa_CO2eq_GWP">'[13]Conversion components'!$D$66</definedName>
    <definedName name="HFC___236fa_Weight">[13]Admin!$I$62</definedName>
    <definedName name="HFC___245ca_CO2eq_GWP">'[13]Conversion components'!$D$67</definedName>
    <definedName name="HFC___245ca_Weight">[13]Admin!$I$63</definedName>
    <definedName name="HFC___32_CO2eq_GWP">'[13]Conversion components'!$D$68</definedName>
    <definedName name="HFC___32_Weight">[13]Admin!$I$64</definedName>
    <definedName name="HFC___41_CO2eq_GWP">'[13]Conversion components'!$D$69</definedName>
    <definedName name="HFC___41_Weight">[13]Admin!$I$65</definedName>
    <definedName name="HFC___43_CO2eq_GWP">'[13]Conversion components'!$D$70</definedName>
    <definedName name="HFC___43_Weight">[13]Admin!$I$66</definedName>
    <definedName name="HOMER" localSheetId="23">#REF!</definedName>
    <definedName name="HOMER">#REF!</definedName>
    <definedName name="Income">'[2]Paste Data Here'!$AC$1:$AI$19</definedName>
    <definedName name="IncomeAll">[15]IncomeTarget!$A$1:$O$185</definedName>
    <definedName name="Incometemp">'[2]Paste Data Here'!$AC$1:$AI$19</definedName>
    <definedName name="Index">'[23]Jan Position'!$A$3:$A$258</definedName>
    <definedName name="INDICES">[24]Indices!$A$3:$I$26</definedName>
    <definedName name="IndustryAssumptionName" localSheetId="23">#REF!</definedName>
    <definedName name="IndustryAssumptionName">#REF!</definedName>
    <definedName name="INFRA" localSheetId="23">#REF!</definedName>
    <definedName name="INFRA">#REF!</definedName>
    <definedName name="Input0">[20]Option0!$A$2,[20]Option0!$C$2,[20]Option0!$C$4,[20]Option0!$H$2,[20]Option0!$K$2,[20]Option0!$K$2,[20]Option0!$K$2,[20]Option0!$O$2,[20]Option0!$R$5,[20]Option0!$M$6,[20]Option0!$G$7,[20]Option0!$G$6,[20]Option0!$C$6,[20]Option0!$E$12:$Y$12,[20]Option0!$E$14:$Y$19,[20]Option0!$E$22:$Y$24</definedName>
    <definedName name="InputArea" localSheetId="23">#REF!</definedName>
    <definedName name="InputArea">#REF!</definedName>
    <definedName name="InputYears" localSheetId="23">#REF!</definedName>
    <definedName name="InputYears">#REF!</definedName>
    <definedName name="Internat_Rail_Pass_CO2">'[13]Conversion components'!$D$116</definedName>
    <definedName name="Internat_Rail_Pass_km">[13]Transport!$I$64</definedName>
    <definedName name="Intersited_JanFeb_2006" localSheetId="23">#REF!</definedName>
    <definedName name="Intersited_JanFeb_2006">#REF!</definedName>
    <definedName name="Intersited_JanMar_2006" localSheetId="23">#REF!</definedName>
    <definedName name="Intersited_JanMar_2006">#REF!</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E_Actuals">[7]Actuals!$A$84:$H$120</definedName>
    <definedName name="IREACT">'[17]IRE Detail'!$O$3:$O$34</definedName>
    <definedName name="IREACT3">[17]SUM!$M$2:$M$69</definedName>
    <definedName name="IRECALC">'[17]IRE Detail'!$AM$3:$AM$34</definedName>
    <definedName name="IRECALC2">'[17]IRE Detail'!$AN$3:$AN$34</definedName>
    <definedName name="IRECALC3">[17]SUM!$R$2:$R$69</definedName>
    <definedName name="IREWD">'[17]IRE Detail'!$N$3:$N$21</definedName>
    <definedName name="IREWD3">[17]SUM!$L$2:$L$69</definedName>
    <definedName name="ItemDataSectionEnd" localSheetId="23">#REF!</definedName>
    <definedName name="ItemDataSectionEnd">#REF!</definedName>
    <definedName name="ItemDataSectionStart" localSheetId="23">#REF!</definedName>
    <definedName name="ItemDataSectionStart">#REF!</definedName>
    <definedName name="JR_LAST_YEAR" localSheetId="23">#REF!</definedName>
    <definedName name="JR_LAST_YEAR">#REF!</definedName>
    <definedName name="JR_REPORT_YEAR" localSheetId="23">#REF!</definedName>
    <definedName name="JR_REPORT_YEAR">#REF!</definedName>
    <definedName name="JR_YEAR_B4_LAST" localSheetId="23">#REF!</definedName>
    <definedName name="JR_YEAR_B4_LAST">#REF!</definedName>
    <definedName name="JR_YEAR_B5_LAST" localSheetId="23">#REF!</definedName>
    <definedName name="JR_YEAR_B5_LAST">#REF!</definedName>
    <definedName name="K_Decimal" localSheetId="23">#REF!</definedName>
    <definedName name="K_Decimal">#REF!</definedName>
    <definedName name="k_Month_In">[25]Pivot!$B$11:$B$23</definedName>
    <definedName name="Kerosene_Admin">[13]Admin!$I$36</definedName>
    <definedName name="Kerosene_Drink">[13]Drinking!$I$38</definedName>
    <definedName name="Kerosene_EF_CO2">'[13]Conversion components'!$D$23</definedName>
    <definedName name="Kerosene_Sewage">[13]Sewage!$I$39</definedName>
    <definedName name="Kerosene_Sludge">'[13]Sewage Sludge'!$H$36</definedName>
    <definedName name="KSIterationHeading" localSheetId="23">#REF!</definedName>
    <definedName name="KSIterationHeading">#REF!</definedName>
    <definedName name="KSolveIteration" localSheetId="23">#REF!</definedName>
    <definedName name="KSolveIteration">#REF!</definedName>
    <definedName name="Landfill_Gas_Escape">'[13]Conversion components'!$D$236</definedName>
    <definedName name="Large_Bulk_CO2">'[12]Conversion components'!$D$119</definedName>
    <definedName name="Large_Bulk_Tonne_km">[13]Transport!$I$154</definedName>
    <definedName name="Large_Bulk_Tonne_km_CO2">'[13]Conversion components'!$D$180</definedName>
    <definedName name="Large_Bulk_TonneMiles">[12]Transport!$I$87</definedName>
    <definedName name="Large_Cont_Vessel_Tonne_km">[13]Transport!$I$174</definedName>
    <definedName name="Large_Cont_Vessel_Tonne_km_CO2">'[13]Conversion components'!$D$183</definedName>
    <definedName name="Large_Diesel_CO2">'[13]Conversion components'!$D$92</definedName>
    <definedName name="Large_Diesel_Miles">[13]Transport!$I$31</definedName>
    <definedName name="Large_Hybrid_Miles">[13]Transport!$I$36</definedName>
    <definedName name="Large_LPG_CNG_CO2">'[13]Conversion components'!$D$97</definedName>
    <definedName name="Large_LPG_CNG_Miles">[13]Transport!$I$38</definedName>
    <definedName name="Large_Mbike_CO2">'[13]Conversion components'!$D$106</definedName>
    <definedName name="Large_Mbike_Miles">[13]Transport!$I$52</definedName>
    <definedName name="Large_Petrol_CO2">'[13]Conversion components'!$D$88</definedName>
    <definedName name="Large_Petrol_Hybrid_CO2">'[13]Conversion components'!$D$95</definedName>
    <definedName name="Large_Petrol_Miles">[13]Transport!$I$25</definedName>
    <definedName name="Large_RoPax_Ferry_Tonne_km">[13]Transport!$I$149</definedName>
    <definedName name="Large_RoPax_Ferry_Tonne_km_CO2">'[13]Conversion components'!$D$175</definedName>
    <definedName name="Large_Roro_CO2">'[12]Conversion components'!$D$115</definedName>
    <definedName name="Large_Roro_TonneMiles">[12]Transport!$I$83</definedName>
    <definedName name="Large_Tanker_CO2">'[12]Conversion components'!$D$117</definedName>
    <definedName name="Large_Tanker_Tonne_km">[13]Transport!$I$151</definedName>
    <definedName name="Large_Tanker_Tonne_km_CO2">'[13]Conversion components'!$D$177</definedName>
    <definedName name="Large_Tanker_TonneMiles">[12]Transport!$I$85</definedName>
    <definedName name="LAST_YEAR" localSheetId="23">#REF!</definedName>
    <definedName name="LAST_YEAR">#REF!</definedName>
    <definedName name="LastCodeRowRef" localSheetId="23">#REF!</definedName>
    <definedName name="LastCodeRowRef">#REF!</definedName>
    <definedName name="LEAKAGE" localSheetId="23">#REF!</definedName>
    <definedName name="LEAKAGE">#REF!</definedName>
    <definedName name="Length_of_critical_sewer_by_LA" localSheetId="23">#REF!</definedName>
    <definedName name="Length_of_critical_sewer_by_LA">#REF!</definedName>
    <definedName name="LH_Freight_Tonne_km">[13]Transport!$I$146</definedName>
    <definedName name="LH_Freight_Tonne_km_CO2">'[13]Conversion components'!$D$173</definedName>
    <definedName name="LH_Freight_TonneMiles">[12]Transport!$I$79</definedName>
    <definedName name="LH_Passenger_km">[12]Transport!$I$54</definedName>
    <definedName name="Light_Rail_Pass_CO2">'[12]Conversion components'!$D$103</definedName>
    <definedName name="Light_Rail_Pass_km">[12]Transport!$I$49</definedName>
    <definedName name="Light_Rail_Tram_Pass_CO2">'[13]Conversion components'!$D$117</definedName>
    <definedName name="Light_Rail_Tram_Pass_km">[13]Transport!$I$65</definedName>
    <definedName name="LMW" localSheetId="23">'[14]JR05 Matrix1'!#REF!</definedName>
    <definedName name="LMW">'[14]JR05 Matrix1'!#REF!</definedName>
    <definedName name="Local_Bus_CO2">'[13]Conversion components'!$D$110</definedName>
    <definedName name="Local_Bus_Pass_km">[13]Transport!$I$58</definedName>
    <definedName name="London_Bus_CO2">'[13]Conversion components'!$D$111</definedName>
    <definedName name="London_Bus_Pass_km">[13]Transport!$I$59</definedName>
    <definedName name="LookActionPlanTargets">[26]LookupTables!$AM$9:$AV$113</definedName>
    <definedName name="LookSubline">[20]LookupTables!$E$8:$R$667</definedName>
    <definedName name="LPG_Admin">[13]Admin!$I$37</definedName>
    <definedName name="LPG_CNG_Van_CO2">'[13]Conversion components'!$D$102</definedName>
    <definedName name="LPG_CNG_Van_Miles">[13]Transport!$I$46</definedName>
    <definedName name="LPG_Drink">[13]Drinking!$I$39</definedName>
    <definedName name="LPG_EF_CO2">'[13]Conversion components'!$D$24</definedName>
    <definedName name="LPG_Sewage">[13]Sewage!$I$40</definedName>
    <definedName name="LPG_Sludge">'[13]Sewage Sludge'!$H$37</definedName>
    <definedName name="LPG_Transport_Freight">[13]Transport!$I$86</definedName>
    <definedName name="LPG_Transport_Passenger">[13]Transport!$I$19</definedName>
    <definedName name="lu">[27]LU!$A$2:$D$631</definedName>
    <definedName name="Managers">[7]RefData!$F$2:$F$8</definedName>
    <definedName name="MAP">'[14]JR05 Matrix1'!#REF!</definedName>
    <definedName name="maximo">'[28]Power Calculation'!$A$3:$B$352</definedName>
    <definedName name="Med_Diesel_CO2">'[13]Conversion components'!$D$91</definedName>
    <definedName name="Med_Diesel_Miles">[13]Transport!$I$30</definedName>
    <definedName name="Med_Hybrid_Miles">[13]Transport!$I$35</definedName>
    <definedName name="Med_Mbike_CO2">'[13]Conversion components'!$D$105</definedName>
    <definedName name="Med_Mbike_Miles">[13]Transport!$I$51</definedName>
    <definedName name="Med_Petrol_CO2">'[13]Conversion components'!$D$87</definedName>
    <definedName name="Med_Petrol_Hybrid_CO2">'[13]Conversion components'!$D$94</definedName>
    <definedName name="Med_Petrol_Miles">[13]Transport!$I$24</definedName>
    <definedName name="Medium_LPG_CNG_CO2">'[13]Conversion components'!$D$96</definedName>
    <definedName name="Medium_LPG_CNG_Miles">[13]Transport!$I$37</definedName>
    <definedName name="miles_km_conversion">'[12]Conversion components'!$D$40</definedName>
    <definedName name="misc" localSheetId="23">#REF!</definedName>
    <definedName name="misc">#REF!</definedName>
    <definedName name="MJW_EFF">[29]Efficiencies!$A$3:$R$60</definedName>
    <definedName name="Month">[30]RAW!$Q$1</definedName>
    <definedName name="mQgBC">OFFSET('[5]MacQ Graphs'!$C$6,0,'[5]MacQ Graphs'!$E$9,1,'[5]MacQ Graphs'!$E$10)</definedName>
    <definedName name="mQgLabels">OFFSET('[5]MacQ Graphs'!$C$1,0,'[5]MacQ Graphs'!$E$9,2,'[5]MacQ Graphs'!$E$10)</definedName>
    <definedName name="N_A_H" localSheetId="23">#REF!</definedName>
    <definedName name="N_A_H">#REF!</definedName>
    <definedName name="N_A_M" localSheetId="23">#REF!</definedName>
    <definedName name="N_A_M">#REF!</definedName>
    <definedName name="N_AW_H" localSheetId="23">#REF!</definedName>
    <definedName name="N_AW_H">#REF!</definedName>
    <definedName name="N_AW_L" localSheetId="23">#REF!</definedName>
    <definedName name="N_AW_L">#REF!</definedName>
    <definedName name="N_AW_M" localSheetId="23">#REF!</definedName>
    <definedName name="N_AW_M">#REF!</definedName>
    <definedName name="N_DS_AD">'[13]Conversion components'!$D$227</definedName>
    <definedName name="N_DS_APD">'[13]Conversion components'!$D$229</definedName>
    <definedName name="N_DS_Comp">'[13]Conversion components'!$D$230</definedName>
    <definedName name="N_DS_Limed">'[13]Conversion components'!$D$231</definedName>
    <definedName name="N_DS_Raw">'[13]Conversion components'!$D$226</definedName>
    <definedName name="N_DS_Sludge">'[12]Conversion components'!$D$165</definedName>
    <definedName name="N_DS_THP">'[13]Conversion components'!$D$228</definedName>
    <definedName name="N_E" localSheetId="23">#REF!</definedName>
    <definedName name="N_E">#REF!</definedName>
    <definedName name="N_G" localSheetId="23">#REF!</definedName>
    <definedName name="N_G">#REF!</definedName>
    <definedName name="N2O_CO2eq_GWP">'[13]Conversion components'!$D$57</definedName>
    <definedName name="N2O_N_N2O_conversion">'[13]Conversion components'!$D$83</definedName>
    <definedName name="name" localSheetId="23">#REF!</definedName>
    <definedName name="name">#REF!</definedName>
    <definedName name="name_table" localSheetId="23">#REF!</definedName>
    <definedName name="name_table">#REF!</definedName>
    <definedName name="Nat_Rail_Pass_CO2">'[13]Conversion components'!$D$115</definedName>
    <definedName name="Nat_Rail_Pass_km">[13]Transport!$I$63</definedName>
    <definedName name="new" localSheetId="22" hidden="1">{"bal",#N/A,FALSE,"working papers";"income",#N/A,FALSE,"working papers"}</definedName>
    <definedName name="new" localSheetId="23" hidden="1">{"bal",#N/A,FALSE,"working papers";"income",#N/A,FALSE,"working papers"}</definedName>
    <definedName name="new" hidden="1">{"bal",#N/A,FALSE,"working papers";"income",#N/A,FALSE,"working papers"}</definedName>
    <definedName name="NEWAREA">[31]Lookups!$D$11:$D$50</definedName>
    <definedName name="NGas_Admin">[13]Admin!$I$31</definedName>
    <definedName name="Ngas_Admin_Exp">[13]Admin!$I$38</definedName>
    <definedName name="NGas_CHP_Admin">[13]Admin!$I$44</definedName>
    <definedName name="NGas_CHP_Drink">[13]Drinking!$I$53</definedName>
    <definedName name="NGas_CHP_Sewage">[13]Sewage!$I$52</definedName>
    <definedName name="NGas_Drink">[13]Drinking!$I$33</definedName>
    <definedName name="Ngas_Drink_Exp">[13]Drinking!$I$40</definedName>
    <definedName name="NGas_EF_CO2">'[13]Conversion components'!$D$22</definedName>
    <definedName name="NGas_NGQCHP1">'[13]Electricity details'!$I$32</definedName>
    <definedName name="NGas_NGQCHP2">'[13]Electricity details'!$I$34</definedName>
    <definedName name="NGas_Sewage">[13]Sewage!$I$34</definedName>
    <definedName name="Ngas_Sewage_Exp">[13]Sewage!$I$41</definedName>
    <definedName name="NGas_Sludge">'[13]Sewage Sludge'!$H$31</definedName>
    <definedName name="Ngas_Sludge_Exp">'[13]Sewage Sludge'!$H$38</definedName>
    <definedName name="Nload_Secondary">'[13]Conversion components'!$D$221</definedName>
    <definedName name="No_Biogas_Data">'[13]Sewage Sludge'!$B$72</definedName>
    <definedName name="Notional" localSheetId="23">#REF!</definedName>
    <definedName name="Notional">#REF!</definedName>
    <definedName name="NvsASD">"V2006-03-22"</definedName>
    <definedName name="NvsAutoDrillOk">"VN"</definedName>
    <definedName name="NvsElapsedTime">0.0345248842568253</definedName>
    <definedName name="NvsEndTime">38812.6159520833</definedName>
    <definedName name="NvsInstSpec">"%,FTW_CC,TCOSTCENTRE_ROLLUP,NALL VALUES"</definedName>
    <definedName name="NvsLayoutType">"M3"</definedName>
    <definedName name="NvsPanelEffdt">"V2003-06-20"</definedName>
    <definedName name="NvsPanelSetid">"VTWA"</definedName>
    <definedName name="NvsParentRef">[32]ACTCC!$F$7</definedName>
    <definedName name="NvsReqBU">"VGL002"</definedName>
    <definedName name="NvsReqBUOnly">"VY"</definedName>
    <definedName name="NvsTransLed">"VN"</definedName>
    <definedName name="NvsTreeASD">"V2006-03-22"</definedName>
    <definedName name="NvsValTbl.BUSINESS_UNIT">"BUS_UNIT_TBL_GL"</definedName>
    <definedName name="NW_A_H" localSheetId="23">#REF!</definedName>
    <definedName name="NW_A_H">#REF!</definedName>
    <definedName name="NW_A_L" localSheetId="23">#REF!</definedName>
    <definedName name="NW_A_L">#REF!</definedName>
    <definedName name="NW_A_M" localSheetId="23">#REF!</definedName>
    <definedName name="NW_A_M">#REF!</definedName>
    <definedName name="NW_A_N" localSheetId="23">#REF!</definedName>
    <definedName name="NW_A_N">#REF!</definedName>
    <definedName name="NW_AW_H" localSheetId="23">#REF!</definedName>
    <definedName name="NW_AW_H">#REF!</definedName>
    <definedName name="NW_AW_L" localSheetId="23">#REF!</definedName>
    <definedName name="NW_AW_L">#REF!</definedName>
    <definedName name="NW_AW_M" localSheetId="23">#REF!</definedName>
    <definedName name="NW_AW_M">#REF!</definedName>
    <definedName name="NW_AW_N" localSheetId="23">#REF!</definedName>
    <definedName name="NW_AW_N">#REF!</definedName>
    <definedName name="NW_E" localSheetId="23">#REF!</definedName>
    <definedName name="NW_E">#REF!</definedName>
    <definedName name="NW_G" localSheetId="23">#REF!</definedName>
    <definedName name="NW_G">#REF!</definedName>
    <definedName name="NW_halfpreston" localSheetId="23">#REF!</definedName>
    <definedName name="NW_halfpreston">#REF!</definedName>
    <definedName name="NW_W" localSheetId="23">#REF!</definedName>
    <definedName name="NW_W">#REF!</definedName>
    <definedName name="OCF_Sites_List" localSheetId="23">#REF!</definedName>
    <definedName name="OCF_Sites_List">#REF!</definedName>
    <definedName name="ODLookUp">'[29]OWNDEL LookUp'!$A$1:$E$269</definedName>
    <definedName name="Ofwat_grades">'[13]Conversion components'!$C$256:$C$275</definedName>
    <definedName name="old">'[33]100108'!$A$2:$B$625</definedName>
    <definedName name="oldsub">'[34]Old Subline AP'!$A$2:$B$671</definedName>
    <definedName name="ooo" localSheetId="23">#REF!</definedName>
    <definedName name="ooo">#REF!</definedName>
    <definedName name="OPEXACT">[17]OPEX!$M$1:$M$2178</definedName>
    <definedName name="OPEXCALC">[17]OPEX!$Q$1:$Q$2178</definedName>
    <definedName name="OPEXCALC2">[17]OPEX!$R$1:$R$2178</definedName>
    <definedName name="OpexInputs">"Input!$T$2:$AF$2"</definedName>
    <definedName name="OPEXWD">[17]OPEX!$L$1:$L$2176</definedName>
    <definedName name="Output_Advanced_Digestion_DG">[13]Outputs!$O$136</definedName>
    <definedName name="Output_Compost_DG">[13]Outputs!$O$137</definedName>
    <definedName name="Output_Digestion_DG">[13]Outputs!$O$135</definedName>
    <definedName name="Output_Digestlandfill_DG">[13]Outputs!$O$147</definedName>
    <definedName name="Output_Incin_DG">[13]Outputs!$O$138</definedName>
    <definedName name="Output_limedlandfill_DG">[13]Outputs!$O$146</definedName>
    <definedName name="Output_Rawlandfill_DG">[13]Outputs!$O$145</definedName>
    <definedName name="Output_Rivers_CO2eq">[35]Outputs!$O$353</definedName>
    <definedName name="Output_Total_Land_Downstream_DG">[35]Outputs!$O$370</definedName>
    <definedName name="Outputs">'[36]Outputs WDNWMxx'!$A$2:$L$300</definedName>
    <definedName name="OXF">'[14]JR05 Matrix1'!#REF!</definedName>
    <definedName name="Ozonation_EF_N2O">'[13]Conversion components'!$D$186</definedName>
    <definedName name="Ozone_Drink">[13]Drinking!$I$44</definedName>
    <definedName name="Passenger_Dom_CO2">'[13]Conversion components'!$D$120</definedName>
    <definedName name="Passenger_Dom_pkm">[13]Transport!$I$70</definedName>
    <definedName name="Passenger_Dom_Uplift">'[12]Conversion components'!$D$110</definedName>
    <definedName name="Passenger_Freight_Dom_Uplift">'[13]Conversion components'!$D$131</definedName>
    <definedName name="Passenger_Freight_LH_Uplift">'[13]Conversion components'!$D$130</definedName>
    <definedName name="Passenger_Freight_SH_Uplift">'[13]Conversion components'!$D$129</definedName>
    <definedName name="Passenger_LH_Ave_CO2">'[13]Conversion components'!$D$124</definedName>
    <definedName name="Passenger_LH_Ave_pkm">[13]Transport!$I$74</definedName>
    <definedName name="Passenger_LH_Busin_CO2">'[13]Conversion components'!$D$127</definedName>
    <definedName name="Passenger_LH_Busin_pkm">[13]Transport!$I$77</definedName>
    <definedName name="Passenger_LH_CO2">'[12]Conversion components'!$D$106</definedName>
    <definedName name="Passenger_LH_Econ_CO2">'[13]Conversion components'!$D$125</definedName>
    <definedName name="Passenger_LH_Econ_pkm">[13]Transport!$I$75</definedName>
    <definedName name="Passenger_LH_First_CO2">'[13]Conversion components'!$D$128</definedName>
    <definedName name="Passenger_LH_First_pkm">[13]Transport!$I$78</definedName>
    <definedName name="Passenger_LH_Prem_Econ_CO2">'[13]Conversion components'!$D$126</definedName>
    <definedName name="Passenger_LH_Prem_Econ_pkm">[13]Transport!$I$76</definedName>
    <definedName name="Passenger_LH_Uplift">'[12]Conversion components'!$D$109</definedName>
    <definedName name="Passenger_SH_Ave_CO2">'[13]Conversion components'!$D$121</definedName>
    <definedName name="Passenger_SH_Ave_pkm">[13]Transport!$I$71</definedName>
    <definedName name="Passenger_SH_Busin_CO2">'[13]Conversion components'!$D$123</definedName>
    <definedName name="Passenger_SH_Busin_pkm">[13]Transport!$I$73</definedName>
    <definedName name="Passenger_SH_CO2">'[12]Conversion components'!$D$105</definedName>
    <definedName name="Passenger_SH_Econ_CO2">'[13]Conversion components'!$D$122</definedName>
    <definedName name="Passenger_SH_Econ_pkm">[13]Transport!$I$72</definedName>
    <definedName name="Passenger_SH_Uplift">'[12]Conversion components'!$D$108</definedName>
    <definedName name="Paul">'[37]VLOOKUP Table'!$A$2:$C$3875</definedName>
    <definedName name="pe_sewage">[13]Sewage!$I$45</definedName>
    <definedName name="percent_fraction_conversion">'[13]Conversion components'!$D$43</definedName>
    <definedName name="Perfluorobutane_CO2eq_GWP">'[13]Conversion components'!$D$71</definedName>
    <definedName name="Perfluorobutane_Weight">[13]Admin!$I$67</definedName>
    <definedName name="Perfluorocyclobutane_CO2eq_GWP">'[13]Conversion components'!$D$75</definedName>
    <definedName name="Perfluorocyclobutane_Weight">[13]Admin!$I$71</definedName>
    <definedName name="Perfluoroethane_CO2eq_GWP">'[13]Conversion components'!$D$76</definedName>
    <definedName name="Perfluoroethane_Weight">[13]Admin!$I$72</definedName>
    <definedName name="Perfluorohexane_CO2eq_GWP">'[13]Conversion components'!$D$77</definedName>
    <definedName name="Perfluorohexane_Weight">[13]Admin!$I$73</definedName>
    <definedName name="Perfluoromethane_CO2eq_GWP">'[13]Conversion components'!$D$72</definedName>
    <definedName name="Perfluoromethane_Weight">[13]Admin!$I$68</definedName>
    <definedName name="Perfluoropentane_CO2eq_GWP">'[13]Conversion components'!$D$74</definedName>
    <definedName name="Perfluoropentane_Weight">[13]Admin!$I$70</definedName>
    <definedName name="Perfluoropropane_CO2eq_GWP">'[13]Conversion components'!$D$73</definedName>
    <definedName name="Perfluoropropane_Weight">[13]Admin!$I$69</definedName>
    <definedName name="Petrol_EF_CO2">'[13]Conversion components'!$D$25</definedName>
    <definedName name="Petrol_Transport_Freight">[13]Transport!$I$83</definedName>
    <definedName name="Petrol_Transport_Passenger">[13]Transport!$I$16</definedName>
    <definedName name="Petrol_Van_CO2">'[13]Conversion components'!$D$100</definedName>
    <definedName name="Petrol_Van_Miles">[13]Transport!$I$44</definedName>
    <definedName name="PolicyAssumptionName" localSheetId="23">#REF!</definedName>
    <definedName name="PolicyAssumptionName">#REF!</definedName>
    <definedName name="POPN" localSheetId="23">#REF!</definedName>
    <definedName name="POPN">#REF!</definedName>
    <definedName name="Power_CHP">'[13]Sewage Sludge'!$H$82</definedName>
    <definedName name="Power_NGasCHP_Admin">[13]Admin!$I$48</definedName>
    <definedName name="Power_NGasCHP_Drink">[13]Drinking!$I$57</definedName>
    <definedName name="Power_NGasCHP_Import1">'[13]Electricity details'!$I$31</definedName>
    <definedName name="Power_NGasCHP_Import2">'[13]Electricity details'!$I$33</definedName>
    <definedName name="Power_NGasCHP_Sewage">[13]Sewage!$I$56</definedName>
    <definedName name="PPM_Actuals">[7]Actuals!$A$125:$G$193</definedName>
    <definedName name="PriceBaseCurrency" localSheetId="23">#REF!</definedName>
    <definedName name="PriceBaseCurrency">#REF!</definedName>
    <definedName name="PriceBaseFinancialYears" localSheetId="23">#REF!</definedName>
    <definedName name="PriceBaseFinancialYears">#REF!</definedName>
    <definedName name="PriceBaseType" localSheetId="23">#REF!</definedName>
    <definedName name="PriceBaseType">#REF!</definedName>
    <definedName name="PriceBaseYearAndMonth" localSheetId="23">#REF!</definedName>
    <definedName name="PriceBaseYearAndMonth">#REF!</definedName>
    <definedName name="PricingType" localSheetId="23">#REF!</definedName>
    <definedName name="PricingType">#REF!</definedName>
    <definedName name="PrimaryRC04">'[21]2004 Incident List (TW &amp; EA)'!$J$7:$J$34</definedName>
    <definedName name="PrimaryRC05">'[21]2005 Incident List (TW &amp; EA)'!$J$7:$J$22</definedName>
    <definedName name="_xlnm.Print_Area" localSheetId="22">'Aug PD11'!$A$1:$O$43,'Aug PD11'!$R$1:$AF$43</definedName>
    <definedName name="Print_Area_T16" localSheetId="23">#REF!</definedName>
    <definedName name="Print_Area_T16">#REF!</definedName>
    <definedName name="progs" localSheetId="23">#REF!</definedName>
    <definedName name="progs">#REF!</definedName>
    <definedName name="Project_List___by_Subline" localSheetId="23">#REF!</definedName>
    <definedName name="Project_List___by_Subline">#REF!</definedName>
    <definedName name="PRT" localSheetId="23">#REF!</definedName>
    <definedName name="PRT">#REF!</definedName>
    <definedName name="PRTCOUNT" localSheetId="23">#REF!</definedName>
    <definedName name="PRTCOUNT">#REF!</definedName>
    <definedName name="PRTEND" localSheetId="23">#REF!</definedName>
    <definedName name="PRTEND">#REF!</definedName>
    <definedName name="PRTSTART" localSheetId="23">#REF!</definedName>
    <definedName name="PRTSTART">#REF!</definedName>
    <definedName name="PSETUP" localSheetId="23">#REF!</definedName>
    <definedName name="PSETUP">#REF!</definedName>
    <definedName name="PTABLE" localSheetId="23">#REF!</definedName>
    <definedName name="PTABLE">#REF!</definedName>
    <definedName name="pty">[26]LookupTables!$AM$9:$AV$113</definedName>
    <definedName name="Q" localSheetId="23">#REF!</definedName>
    <definedName name="Q">#REF!</definedName>
    <definedName name="qsysExpenditureExportByProject" localSheetId="23">#REF!</definedName>
    <definedName name="qsysExpenditureExportByProject">#REF!</definedName>
    <definedName name="qsysPlanProjectExport" localSheetId="23">'[38]Annex 7.3'!#REF!</definedName>
    <definedName name="qsysPlanProjectExport">'[38]Annex 7.3'!#REF!</definedName>
    <definedName name="Quarter1">[7]RefData!$J$220:$M$309</definedName>
    <definedName name="Rail_Freight_Tonne_km">[13]Transport!$I$144</definedName>
    <definedName name="Rail_Freight_Tonne_km_CO2">'[13]Conversion components'!$D$171</definedName>
    <definedName name="Rail_Freight_TonneMiles">[12]Transport!$I$78</definedName>
    <definedName name="RangeSelection" localSheetId="23">#REF!</definedName>
    <definedName name="RangeSelection">#REF!</definedName>
    <definedName name="Raw_Data_Less_Adj">OFFSET('[9]Raw Data'!$A$1,0,0,COUNTA('[9]Raw Data'!$F$1:$F$65536),COUNTA('[9]Raw Data'!$A$1:$IV$1))</definedName>
    <definedName name="RDG" localSheetId="23">'[14]JR05 Matrix1'!#REF!</definedName>
    <definedName name="RDG">'[14]JR05 Matrix1'!#REF!</definedName>
    <definedName name="refer" localSheetId="23">#REF!</definedName>
    <definedName name="refer">#REF!</definedName>
    <definedName name="Regular_Taxi_CO2">'[13]Conversion components'!$D$108</definedName>
    <definedName name="Regular_Taxi_Pass_km">[13]Transport!$I$56</definedName>
    <definedName name="Renew_Admin">[13]Admin!$I$26</definedName>
    <definedName name="Renew_Drink_Pump">[13]Drinking!$I$27</definedName>
    <definedName name="Renew_Drink_Treat">[13]Drinking!$I$28</definedName>
    <definedName name="Renew_Export_Admin">[13]Admin!$I$27</definedName>
    <definedName name="Renew_Export_Drink">[13]Drinking!$I$29</definedName>
    <definedName name="Renew_Export_Sewage">[13]Sewage!$I$30</definedName>
    <definedName name="Renew_Export_Sludge">'[13]Sewage Sludge'!$H$27</definedName>
    <definedName name="Renew_Sewage_Pump">[13]Sewage!$I$28</definedName>
    <definedName name="Renew_Sewage_Treat">[13]Sewage!$I$29</definedName>
    <definedName name="Renew_Sludge">'[13]Sewage Sludge'!$H$26</definedName>
    <definedName name="Renew_Total">'[13]Electricity details'!$I$12</definedName>
    <definedName name="Renewable_EF_CO2">'[13]Conversion components'!$D$13</definedName>
    <definedName name="REPORT_YEAR" localSheetId="23">#REF!</definedName>
    <definedName name="REPORT_YEAR">#REF!</definedName>
    <definedName name="RESULT" localSheetId="23">#REF!</definedName>
    <definedName name="RESULT">#REF!</definedName>
    <definedName name="RevenueAssumptions" localSheetId="23">#REF!</definedName>
    <definedName name="RevenueAssumptions">#REF!</definedName>
    <definedName name="Rigid_Diesel_0_Laden_km">[12]Transport!$I$66</definedName>
    <definedName name="Rigid_Diesel_100_Laden_km">[12]Transport!$I$70</definedName>
    <definedName name="Rigid_Diesel_25_Laden_km">[12]Transport!$I$67</definedName>
    <definedName name="Rigid_Diesel_50_Laden_km">[12]Transport!$I$68</definedName>
    <definedName name="Rigid_Diesel_75_Laden_km">[12]Transport!$I$69</definedName>
    <definedName name="Rigid_Diesel_Average_CO2">'[13]Conversion components'!$D$152</definedName>
    <definedName name="Rigid_Diesel_Average_km">[13]Transport!$I$115</definedName>
    <definedName name="Rigid_Diesel_Average_Tonne_km">[13]Transport!$I$134</definedName>
    <definedName name="Rigid_Diesel_Average_Tonne_km_CO2">'[13]Conversion components'!$D$166</definedName>
    <definedName name="Rigid_Diesel_Heavy_0_Laden_CO2">'[13]Conversion components'!$D$148</definedName>
    <definedName name="Rigid_Diesel_Heavy_0_Laden_km">[13]Transport!$I$111</definedName>
    <definedName name="Rigid_Diesel_Heavy_100_Laden_km">[13]Transport!$I$113</definedName>
    <definedName name="Rigid_Diesel_Heavy_50_Laden_km">[13]Transport!$I$112</definedName>
    <definedName name="Rigid_Diesel_Heavy_Ave_Laden_CO2">'[13]Conversion components'!$D$151</definedName>
    <definedName name="Rigid_Diesel_Heavy_Ave_Laden_km">[13]Transport!$I$114</definedName>
    <definedName name="Rigid_Diesel_Heavy_Tonne_km">[13]Transport!$I$133</definedName>
    <definedName name="Rigid_Diesel_Heavy_Tonne_km_CO2">'[13]Conversion components'!$D$165</definedName>
    <definedName name="Rigid_Diesel_Light_0_Laden_CO2">'[13]Conversion components'!$D$140</definedName>
    <definedName name="Rigid_Diesel_Light_0_Laden_km">[13]Transport!$I$103</definedName>
    <definedName name="Rigid_Diesel_Light_100_Laden_CO2">'[13]Conversion components'!$D$142</definedName>
    <definedName name="Rigid_Diesel_Light_100_Laden_km">[13]Transport!$I$105</definedName>
    <definedName name="Rigid_Diesel_Light_50_Laden_CO2">'[13]Conversion components'!$D$141</definedName>
    <definedName name="Rigid_Diesel_Light_50_Laden_km">[13]Transport!$I$104</definedName>
    <definedName name="Rigid_Diesel_Light_Ave_Laden_CO2">'[13]Conversion components'!$D$143</definedName>
    <definedName name="Rigid_Diesel_Light_Ave_Laden_km">[13]Transport!$I$106</definedName>
    <definedName name="Rigid_Diesel_Light_Tonne_km">[13]Transport!$I$131</definedName>
    <definedName name="Rigid_Diesel_Light_Tonne_km_CO2">'[13]Conversion components'!$D$163</definedName>
    <definedName name="Rigid_Diesel_Lorry_0_Laden_FE">'[12]Conversion components'!$D$121</definedName>
    <definedName name="Rigid_Diesel_Lorry_100_Laden_FE">'[12]Conversion components'!$D$125</definedName>
    <definedName name="Rigid_Diesel_Lorry_25_Laden_FE">'[12]Conversion components'!$D$122</definedName>
    <definedName name="Rigid_Diesel_Lorry_50_Laden_FE">'[12]Conversion components'!$D$123</definedName>
    <definedName name="Rigid_Diesel_Lorry_75_Laden_FE">'[12]Conversion components'!$D$124</definedName>
    <definedName name="Rigid_Diesel_Medium_0_Laden_CO2">'[13]Conversion components'!$D$144</definedName>
    <definedName name="Rigid_Diesel_Medium_0_Laden_km">[13]Transport!$I$107</definedName>
    <definedName name="Rigid_Diesel_Medium_100_Laden_CO2">'[13]Conversion components'!$D$146</definedName>
    <definedName name="Rigid_Diesel_Medium_100_Laden_km">[13]Transport!$I$109</definedName>
    <definedName name="Rigid_Diesel_Medium_50_Laden_CO2">'[13]Conversion components'!$D$145</definedName>
    <definedName name="Rigid_Diesel_Medium_50_Laden_km">[13]Transport!$I$108</definedName>
    <definedName name="Rigid_Diesel_Medium_Ave_Laden_CO2">'[13]Conversion components'!$D$147</definedName>
    <definedName name="Rigid_Diesel_Medium_Ave_Laden_km">[13]Transport!$I$110</definedName>
    <definedName name="Rigid_Diesel_Medium_Tonne_km">[13]Transport!$I$132</definedName>
    <definedName name="Rigid_Diesel_Medium_Tonne_km_CO2">'[13]Conversion components'!$D$164</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localSheetId="22">5</definedName>
    <definedName name="RiskHasSettings" localSheetId="23">5</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 localSheetId="23">#REF!</definedName>
    <definedName name="Risks">#REF!</definedName>
    <definedName name="RiskSamplingType" hidden="1">3</definedName>
    <definedName name="RiskShowRiskWindowAtEndOfSimulation">TRUE</definedName>
    <definedName name="RiskStandardRecalc" hidden="1">2</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TRUE</definedName>
    <definedName name="RMD">'[14]JR05 Matrix1'!#REF!</definedName>
    <definedName name="ROC_Admin">[13]Admin!$I$28</definedName>
    <definedName name="ROC_Drink">[13]Drinking!$I$30</definedName>
    <definedName name="ROC_kWh_conversion">'[13]Conversion components'!$D$50</definedName>
    <definedName name="ROC_Sewage">[13]Sewage!$I$31</definedName>
    <definedName name="ROC_Sludge">'[13]Sewage Sludge'!$H$28</definedName>
    <definedName name="RPI_0203" localSheetId="23">#REF!</definedName>
    <definedName name="RPI_0203">#REF!</definedName>
    <definedName name="RPI_0708" localSheetId="23">#REF!</definedName>
    <definedName name="RPI_0708">#REF!</definedName>
    <definedName name="RSD_list">'[13]Conversion components'!$C$286:$C$291</definedName>
    <definedName name="S_D" localSheetId="23">#REF!</definedName>
    <definedName name="S_D">#REF!</definedName>
    <definedName name="S5_A_H" localSheetId="23">#REF!</definedName>
    <definedName name="S5_A_H">#REF!</definedName>
    <definedName name="S5_A_L" localSheetId="23">#REF!</definedName>
    <definedName name="S5_A_L">#REF!</definedName>
    <definedName name="S5_A_M" localSheetId="23">#REF!</definedName>
    <definedName name="S5_A_M">#REF!</definedName>
    <definedName name="S5_AW_H" localSheetId="23">#REF!</definedName>
    <definedName name="S5_AW_H">#REF!</definedName>
    <definedName name="S5_AW_L" localSheetId="23">#REF!</definedName>
    <definedName name="S5_AW_L">#REF!</definedName>
    <definedName name="S5_AW_M" localSheetId="23">#REF!</definedName>
    <definedName name="S5_AW_M">#REF!</definedName>
    <definedName name="S5_E" localSheetId="23">#REF!</definedName>
    <definedName name="S5_E">#REF!</definedName>
    <definedName name="S5_misc" localSheetId="23">#REF!</definedName>
    <definedName name="S5_misc">#REF!</definedName>
    <definedName name="S5_W" localSheetId="23">#REF!</definedName>
    <definedName name="S5_W">#REF!</definedName>
    <definedName name="SAPBEXrevision" hidden="1">1</definedName>
    <definedName name="SAPBEXsysID" hidden="1">"BWB"</definedName>
    <definedName name="SAPBEXwbID" hidden="1">"49ZLUKBQR0WG29D9LLI3IBIIT"</definedName>
    <definedName name="ScenarioName" localSheetId="23">#REF!</definedName>
    <definedName name="ScenarioName">#REF!</definedName>
    <definedName name="Screenings_Grit_Landfill">[13]Sewage!$I$46</definedName>
    <definedName name="Screenings_Grit_Landfill_EF_CH4">'[13]Conversion components'!$D$199</definedName>
    <definedName name="SecondRC04">'[21]2004 Incident List (TW &amp; EA)'!$K$21:$K$34</definedName>
    <definedName name="SecondRC05">'[21]2005 Incident List (TW &amp; EA)'!$K$7:$K$22</definedName>
    <definedName name="SEP01CIMM">'[18]Proposed SubLines Sep 01'!$A$5:$T$218</definedName>
    <definedName name="Sewage_Rivers_Est_EF_N2O">'[13]Conversion components'!$D$196</definedName>
    <definedName name="Sewage_Store_Thicken_EF_CH4">'[13]Conversion components'!$D$197</definedName>
    <definedName name="Sewage_Treatment_EF_N2O">'[13]Conversion components'!$D$195</definedName>
    <definedName name="SF6_as_a_tracer_Weight">[13]Admin!$I$76</definedName>
    <definedName name="SF6_CO2eq_GWP">'[13]Conversion components'!$D$78</definedName>
    <definedName name="SH_Freight_Tonne_km">[13]Transport!$I$147</definedName>
    <definedName name="SH_Freight_Tonne_km_CO2">'[13]Conversion components'!$D$174</definedName>
    <definedName name="SH_Freight_TonneMiles">[12]Transport!$I$80</definedName>
    <definedName name="SH_Passenger_km">[12]Transport!$I$53</definedName>
    <definedName name="sitelist">'[39]A Baines split'!$A$1:$Q$346</definedName>
    <definedName name="SLO">'[14]JR05 Matrix1'!#REF!</definedName>
    <definedName name="Sludge" localSheetId="23">#REF!</definedName>
    <definedName name="Sludge">#REF!</definedName>
    <definedName name="Sludge_AD_EF_CH4">'[13]Conversion components'!$D$202</definedName>
    <definedName name="Sludge_AD_Land">[13]Sludge_Guide!$N$41</definedName>
    <definedName name="Sludge_AD_Land__EF_CH4">'[13]Conversion components'!$D$210</definedName>
    <definedName name="Sludge_AD_Land2">[13]Sludge_Guide!$Q$41</definedName>
    <definedName name="Sludge_AD_Landfill">[13]Sludge_Guide!$N$54</definedName>
    <definedName name="Sludge_AD_Landfill__EF_CH4">'[13]Conversion components'!$D$209</definedName>
    <definedName name="Sludge_AD_Limed_Land2">[13]Sludge_Guide!$Q$44</definedName>
    <definedName name="Sludge_APD">[13]Sludge_Guide!$N$38</definedName>
    <definedName name="Sludge_APD_EF_CH4">'[13]Conversion components'!$D$205</definedName>
    <definedName name="Sludge_APD_Land">[13]Sludge_Guide!$N$43</definedName>
    <definedName name="Sludge_APD_Land_EF_CH4">'[13]Conversion components'!$D$212</definedName>
    <definedName name="Sludge_APD_Land2">[13]Sludge_Guide!$Q$43</definedName>
    <definedName name="Sludge_Comp_EF_CH4">'[13]Conversion components'!$D$215</definedName>
    <definedName name="Sludge_Comp_EF_N2O">'[13]Conversion components'!$D$216</definedName>
    <definedName name="Sludge_Comp_Land">[13]Sludge_Guide!$N$47</definedName>
    <definedName name="Sludge_Comp_Land_EF_CH4">'[13]Conversion components'!$D$214</definedName>
    <definedName name="Sludge_Comp_Land2">[13]Sludge_Guide!$Q$47</definedName>
    <definedName name="Sludge_composted">[13]Sludge_Guide!$N$39</definedName>
    <definedName name="Sludge_digested">[13]Sludge_Guide!$N$36</definedName>
    <definedName name="Sludge_Incin_N2O">'[13]Conversion components'!$D$213</definedName>
    <definedName name="Sludge_Incinerated">[13]Sludge_Guide!$N$51</definedName>
    <definedName name="Sludge_Land">[12]Sludge_Guide!$L$34</definedName>
    <definedName name="Sludge_Land_EF_N2O">'[13]Conversion components'!$D$201</definedName>
    <definedName name="Sludge_Land_Frac_GASM">'[13]Conversion components'!$D$232</definedName>
    <definedName name="Sludge_Land_Frac_LEACH_H">'[13]Conversion components'!$D$233</definedName>
    <definedName name="Sludge_Land_Leach_Roff_EF_N2O">'[13]Conversion components'!$D$218</definedName>
    <definedName name="Sludge_Land_Volat_EF_N2O">'[13]Conversion components'!$D$217</definedName>
    <definedName name="Sludge_Lime_Landfill">[13]Sludge_Guide!$N$53</definedName>
    <definedName name="Sludge_Lime_Landfill__EF_CH4">'[13]Conversion components'!$D$208</definedName>
    <definedName name="Sludge_Limed_Land2">[13]Sludge_Guide!$Q$46</definedName>
    <definedName name="Sludge_Raw_Land">[13]Sludge_Guide!$N$45</definedName>
    <definedName name="Sludge_Raw_Land__EF_CH4">'[13]Conversion components'!$D$207</definedName>
    <definedName name="Sludge_Raw_Landfill">[13]Sludge_Guide!$N$52</definedName>
    <definedName name="Sludge_Raw_Landfill_EF_CH4">'[13]Conversion components'!$D$206</definedName>
    <definedName name="Sludge_Raw_Limed_Land">[13]Sludge_Guide!$N$44</definedName>
    <definedName name="Sludge_Sec_Dig_AD_EF_CH4">'[13]Conversion components'!$D$203</definedName>
    <definedName name="Sludge_THP">[13]Sludge_Guide!$N$37</definedName>
    <definedName name="Sludge_THP_EF_CH4">'[13]Conversion components'!$D$204</definedName>
    <definedName name="Sludge_THP_Land">[13]Sludge_Guide!$N$42</definedName>
    <definedName name="Sludge_THP_Land_EF_CH4">'[13]Conversion components'!$D$211</definedName>
    <definedName name="Sludge_THP_Land2">[13]Sludge_Guide!$Q$42</definedName>
    <definedName name="SludgeToLand_AprDec_2005" localSheetId="23">#REF!</definedName>
    <definedName name="SludgeToLand_AprDec_2005">#REF!</definedName>
    <definedName name="SludgeToLand_JanFeb_2006" localSheetId="23">#REF!</definedName>
    <definedName name="SludgeToLand_JanFeb_2006">#REF!</definedName>
    <definedName name="SludgeToLand_JanMar_2006" localSheetId="23">#REF!</definedName>
    <definedName name="SludgeToLand_JanMar_2006">#REF!</definedName>
    <definedName name="Small_Bulk_CO2">'[12]Conversion components'!$D$118</definedName>
    <definedName name="Small_Bulk_Tonne_km">[13]Transport!$I$153</definedName>
    <definedName name="Small_Bulk_Tonne_km_CO2">'[13]Conversion components'!$D$179</definedName>
    <definedName name="Small_Bulk_TonneMiles">[12]Transport!$I$86</definedName>
    <definedName name="Small_Cont_Vessel_Tonne_km">[13]Transport!$I$156</definedName>
    <definedName name="Small_Cont_Vessel_Tonne_km_CO2">'[13]Conversion components'!$D$182</definedName>
    <definedName name="Small_Diesel_CO2">'[13]Conversion components'!$D$90</definedName>
    <definedName name="Small_Diesel_Miles">[13]Transport!$I$29</definedName>
    <definedName name="Small_Mbike_CO2">'[13]Conversion components'!$D$104</definedName>
    <definedName name="Small_Mbike_Miles">[13]Transport!$I$50</definedName>
    <definedName name="Small_Petrol_CO2">'[13]Conversion components'!$D$86</definedName>
    <definedName name="Small_Petrol_Miles">[13]Transport!$I$23</definedName>
    <definedName name="Small_Roro_CO2">'[12]Conversion components'!$D$114</definedName>
    <definedName name="Small_Roro_TonneMiles">[12]Transport!$I$82</definedName>
    <definedName name="Small_Tanker_CO2">'[12]Conversion components'!$D$116</definedName>
    <definedName name="Small_Tanker_Tonne_km">[13]Transport!$I$150</definedName>
    <definedName name="Small_Tanker_Tonne_km_CO2">'[13]Conversion components'!$D$176</definedName>
    <definedName name="Small_Tanker_TonneMiles">[12]Transport!$I$84</definedName>
    <definedName name="SOLREF" localSheetId="23">#REF!</definedName>
    <definedName name="SOLREF">#REF!</definedName>
    <definedName name="ST_A_H" localSheetId="23">#REF!</definedName>
    <definedName name="ST_A_H">#REF!</definedName>
    <definedName name="ST_A_L" localSheetId="23">#REF!</definedName>
    <definedName name="ST_A_L">#REF!</definedName>
    <definedName name="ST_A_M" localSheetId="23">#REF!</definedName>
    <definedName name="ST_A_M">#REF!</definedName>
    <definedName name="ST_A_N" localSheetId="23">#REF!</definedName>
    <definedName name="ST_A_N">#REF!</definedName>
    <definedName name="ST_AW_H" localSheetId="23">#REF!</definedName>
    <definedName name="ST_AW_H">#REF!</definedName>
    <definedName name="ST_AW_L" localSheetId="23">#REF!</definedName>
    <definedName name="ST_AW_L">#REF!</definedName>
    <definedName name="ST_AW_M" localSheetId="23">#REF!</definedName>
    <definedName name="ST_AW_M">#REF!</definedName>
    <definedName name="ST_AW_N" localSheetId="23">#REF!</definedName>
    <definedName name="ST_AW_N">#REF!</definedName>
    <definedName name="ST_E" localSheetId="23">#REF!</definedName>
    <definedName name="ST_E">#REF!</definedName>
    <definedName name="ST_misc" localSheetId="23">#REF!</definedName>
    <definedName name="ST_misc">#REF!</definedName>
    <definedName name="ST_W" localSheetId="23">#REF!</definedName>
    <definedName name="ST_W">#REF!</definedName>
    <definedName name="StartYearRef" localSheetId="23">#REF!</definedName>
    <definedName name="StartYearRef">#REF!</definedName>
    <definedName name="STRATAREA" localSheetId="23">#REF!</definedName>
    <definedName name="STRATAREA">#REF!</definedName>
    <definedName name="STWC" localSheetId="23">#REF!</definedName>
    <definedName name="STWC">#REF!</definedName>
    <definedName name="STWConsents" localSheetId="23">#REF!</definedName>
    <definedName name="STWConsents">#REF!</definedName>
    <definedName name="subline_matt_final" localSheetId="23">#REF!</definedName>
    <definedName name="subline_matt_final">#REF!</definedName>
    <definedName name="SUBLINETARG">'[18]Sub-Line Targets'!$A$3:$J$265</definedName>
    <definedName name="SUBS" localSheetId="23">#REF!</definedName>
    <definedName name="SUBS">#REF!</definedName>
    <definedName name="Summ">'[40]SUMMARY 2001'!$A$8:$I$134</definedName>
    <definedName name="SW" localSheetId="23">#REF!</definedName>
    <definedName name="SW">#REF!</definedName>
    <definedName name="SW_A_H">'[41]SW (AW_A)'!$N$31</definedName>
    <definedName name="SW_A_L">'[41]SW (AW_A)'!$N$87</definedName>
    <definedName name="SW_A_M">'[41]SW (AW_A)'!$N$50</definedName>
    <definedName name="SW_AW_H">'[41]SW (AW_A)'!$N$12</definedName>
    <definedName name="SW_AW_L">'[41]SW (AW_A)'!$N$77</definedName>
    <definedName name="SW_AW_M">'[41]SW (AW_A)'!$N$45</definedName>
    <definedName name="SW_E">'[41]SW (E_G)'!$N$36</definedName>
    <definedName name="SW_G">'[41]SW (E_G)'!$N$82</definedName>
    <definedName name="SW_W">'[41]SW (W)'!$N$211</definedName>
    <definedName name="SWAH" localSheetId="23">#REF!</definedName>
    <definedName name="SWAH">#REF!</definedName>
    <definedName name="SWAL" localSheetId="23">#REF!</definedName>
    <definedName name="SWAL">#REF!</definedName>
    <definedName name="SWAM" localSheetId="23">#REF!</definedName>
    <definedName name="SWAM">#REF!</definedName>
    <definedName name="SWAWH" localSheetId="23">#REF!</definedName>
    <definedName name="SWAWH">#REF!</definedName>
    <definedName name="SWAWL" localSheetId="23">#REF!</definedName>
    <definedName name="SWAWL">#REF!</definedName>
    <definedName name="SWAWM" localSheetId="23">#REF!</definedName>
    <definedName name="SWAWM">#REF!</definedName>
    <definedName name="SWE" localSheetId="23">#REF!</definedName>
    <definedName name="SWE">#REF!</definedName>
    <definedName name="SWG" localSheetId="23">#REF!</definedName>
    <definedName name="SWG">#REF!</definedName>
    <definedName name="SWI">'[14]JR05 Matrix1'!#REF!</definedName>
    <definedName name="SWW" localSheetId="23">#REF!</definedName>
    <definedName name="SWW">#REF!</definedName>
    <definedName name="T_A_H" localSheetId="23">#REF!</definedName>
    <definedName name="T_A_H">#REF!</definedName>
    <definedName name="T_A_M" localSheetId="23">#REF!</definedName>
    <definedName name="T_A_M">#REF!</definedName>
    <definedName name="T_AW_H" localSheetId="23">#REF!</definedName>
    <definedName name="T_AW_H">#REF!</definedName>
    <definedName name="T_AW_M" localSheetId="23">#REF!</definedName>
    <definedName name="T_AW_M">#REF!</definedName>
    <definedName name="t_kg_conversion">'[13]Conversion components'!$D$37</definedName>
    <definedName name="T_W" localSheetId="23">#REF!</definedName>
    <definedName name="T_W">#REF!</definedName>
    <definedName name="T_W_M" localSheetId="23">#REF!</definedName>
    <definedName name="T_W_M">#REF!</definedName>
    <definedName name="tab" localSheetId="23">#REF!</definedName>
    <definedName name="tab">#REF!</definedName>
    <definedName name="table" localSheetId="23">#REF!</definedName>
    <definedName name="table">#REF!</definedName>
    <definedName name="TABLE0" localSheetId="23">#REF!</definedName>
    <definedName name="TABLE0">#REF!</definedName>
    <definedName name="TABLE1">'[42]Table 1'!$A$3:$O$57</definedName>
    <definedName name="TABLE10">'[43]Table 10'!$A$3:$T$48</definedName>
    <definedName name="TABLE10A">'[44]Table 10a'!$A$3:$L$23</definedName>
    <definedName name="TABLE11" localSheetId="23">#REF!</definedName>
    <definedName name="TABLE11">#REF!</definedName>
    <definedName name="TABLE12">'[45]Table 12'!$A$1:$Q$48</definedName>
    <definedName name="TABLE13">'[46]Table 13'!$A$1:$O$27</definedName>
    <definedName name="TABLE14">'[47]Table 14'!$A$3:$O$21</definedName>
    <definedName name="TABLE15" localSheetId="23">#REF!</definedName>
    <definedName name="TABLE15">#REF!</definedName>
    <definedName name="TABLE16" localSheetId="23">#REF!</definedName>
    <definedName name="TABLE16">#REF!</definedName>
    <definedName name="TABLE17" localSheetId="23">#REF!</definedName>
    <definedName name="TABLE17">#REF!</definedName>
    <definedName name="TABLE18">'[48]Table 18'!$A$3:$H$31</definedName>
    <definedName name="TABLE19">'[49]Table 19'!$A$3:$H$55</definedName>
    <definedName name="TABLE20">'[50]Table 20'!$A$3:$H$38</definedName>
    <definedName name="TABLE21">'[51]Table 21'!$A$3:$J$61</definedName>
    <definedName name="TABLE22">'[52]Table 22'!$A$3:$L$61</definedName>
    <definedName name="TABLE23">'[53]Table 23'!$A$3:$L$31</definedName>
    <definedName name="TABLE24">'[54]Table 24'!$A$3:$H$36</definedName>
    <definedName name="TABLE25">'[55]Table 25'!$A$3:$P$34</definedName>
    <definedName name="TABLE26">'[56]Table 26'!$A$3:$H$25</definedName>
    <definedName name="TABLE27">'[57]Table 27'!$A$3:$H$23</definedName>
    <definedName name="TABLE28">'[58]Table 28'!$A$3:$H$55</definedName>
    <definedName name="TABLE29">'[59]Table 29'!$A$3:$H$26</definedName>
    <definedName name="TABLE3">'[60]Table 3'!$A$3:$O$47</definedName>
    <definedName name="TABLE30">'[61]Table 30'!$A$3:$J$42</definedName>
    <definedName name="TABLE31">'[62]Table 31'!$A$3:$J$42</definedName>
    <definedName name="TABLE32">'[63]Table 32'!$A$3:$N$57</definedName>
    <definedName name="TABLE32A">'[64]Table 32a'!$A$1:$G$66</definedName>
    <definedName name="TABLE33">'[65]Table 33'!$A$3:$P$23</definedName>
    <definedName name="TABLE34">'[66]Table 34'!$A$3:$L$38</definedName>
    <definedName name="TABLE35">'[67]Table 35'!$A$3:$O$56</definedName>
    <definedName name="TABLE35A">'[68]Table 35a'!$A$3:$L$44</definedName>
    <definedName name="TABLE35B">'[69]Table 35b'!$A$3:$J$48</definedName>
    <definedName name="TABLE36">'[70]Table 36'!$A$3:$O$54</definedName>
    <definedName name="TABLE36A" localSheetId="23">#REF!</definedName>
    <definedName name="TABLE36A">#REF!</definedName>
    <definedName name="TABLE36B" localSheetId="23">#REF!</definedName>
    <definedName name="TABLE36B">#REF!</definedName>
    <definedName name="TABLE37" localSheetId="23">#REF!</definedName>
    <definedName name="TABLE37">#REF!</definedName>
    <definedName name="TABLE38" localSheetId="23">#REF!</definedName>
    <definedName name="TABLE38">#REF!</definedName>
    <definedName name="TABLE39" localSheetId="23">#REF!</definedName>
    <definedName name="TABLE39">#REF!</definedName>
    <definedName name="TABLE4">'[71]Table 4'!$A$3:$O$39</definedName>
    <definedName name="TABLE41" localSheetId="23">#REF!</definedName>
    <definedName name="TABLE41">#REF!</definedName>
    <definedName name="TABLE41TOTALS" localSheetId="23">#REF!</definedName>
    <definedName name="TABLE41TOTALS">#REF!</definedName>
    <definedName name="TABLE5">'[72]Table 5'!$A$3:$O$43</definedName>
    <definedName name="TABLE6">'[73]Table 6'!$A$3:$L$51</definedName>
    <definedName name="TABLE7">'[74]Table 7'!$A$3:$N$37</definedName>
    <definedName name="TABLE8">'[75]Table 8'!$A$3:$K$34</definedName>
    <definedName name="TABLE9" localSheetId="23">#REF!</definedName>
    <definedName name="TABLE9">#REF!</definedName>
    <definedName name="TABLEREF" localSheetId="23">#REF!</definedName>
    <definedName name="TABLEREF">#REF!</definedName>
    <definedName name="TABLEX" localSheetId="23">#REF!</definedName>
    <definedName name="TABLEX">#REF!</definedName>
    <definedName name="TARGDATA" localSheetId="23">#REF!</definedName>
    <definedName name="TARGDATA">#REF!</definedName>
    <definedName name="TAXHP4" localSheetId="23">#REF!</definedName>
    <definedName name="TAXHP4">#REF!</definedName>
    <definedName name="tbl_Exportdata_17A" localSheetId="23">#REF!</definedName>
    <definedName name="tbl_Exportdata_17A">#REF!</definedName>
    <definedName name="tbl_Exportdata_17B" localSheetId="23">#REF!</definedName>
    <definedName name="tbl_Exportdata_17B">#REF!</definedName>
    <definedName name="TC" localSheetId="23">#REF!</definedName>
    <definedName name="TC">#REF!</definedName>
    <definedName name="TheList" localSheetId="23">#REF!</definedName>
    <definedName name="TheList">#REF!</definedName>
    <definedName name="TheListHeader" localSheetId="23">#REF!</definedName>
    <definedName name="TheListHeader">#REF!</definedName>
    <definedName name="TheListRower" localSheetId="23">#REF!</definedName>
    <definedName name="TheListRower">#REF!</definedName>
    <definedName name="tideway">'[21]2004 Incident List (TW &amp; EA)'!$Q$7:$Q$34</definedName>
    <definedName name="tidewayCAT">'[21]2004 Incident List (TW &amp; EA)'!$R$7:$R$34</definedName>
    <definedName name="tidewaySUMMARY">'[21]2004 Incident List (TW &amp; EA)'!#REF!</definedName>
    <definedName name="tidewayTO">'[21]2004 Incident List (TW &amp; EA)'!#REF!</definedName>
    <definedName name="TITLES" localSheetId="23">#REF!</definedName>
    <definedName name="TITLES">#REF!</definedName>
    <definedName name="Total_Grid_Electricity">'[13]Electricity details'!$I$16</definedName>
    <definedName name="Total_Heat_CHP">'[13]Sewage Sludge'!$H$79</definedName>
    <definedName name="Total_Heat_NGasCHP_Admin">[13]Admin!$I$45</definedName>
    <definedName name="Total_Heat_NGasCHP_Drink">[13]Drinking!$I$54</definedName>
    <definedName name="Total_Heat_NGasCHP_Sewage">[13]Sewage!$I$53</definedName>
    <definedName name="Total_Power_CHP">'[13]Sewage Sludge'!$H$80</definedName>
    <definedName name="Total_Power_NGasCHP_Admin">[13]Admin!$I$46</definedName>
    <definedName name="Total_Power_NGasCHP_Drink">[13]Drinking!$I$55</definedName>
    <definedName name="Total_Power_NGasCHP_Sewage">[13]Sewage!$I$54</definedName>
    <definedName name="Total_raw_sludge_produced">'[13]Sewage Sludge'!$D$45</definedName>
    <definedName name="TRDACT">'[17]3RD Detail'!$O$3:$O$5</definedName>
    <definedName name="TRDCALC2">'[17]3RD Detail'!$AN$3:$AN$5</definedName>
    <definedName name="TRDWD">'[17]3RD Detail'!$N$3:$N$5</definedName>
    <definedName name="TWcat">'[21]2004 Incident List (TW &amp; EA)'!$S$7:$S$34</definedName>
    <definedName name="TWsummary">'[21]2004 Incident List (TW &amp; EA)'!$U$7:$U$34</definedName>
    <definedName name="TWto">'[21]2004 Incident List (TW &amp; EA)'!$T$7:$T$34</definedName>
    <definedName name="TYPE">[31]Lookups!$A$3:$A$6</definedName>
    <definedName name="TypeCo" localSheetId="23">#REF!</definedName>
    <definedName name="TypeCo">#REF!</definedName>
    <definedName name="UK_Average_HGV_CO2">'[13]Conversion components'!$D$162</definedName>
    <definedName name="UK_Average_HGV_km">[13]Transport!$I$128</definedName>
    <definedName name="UK_Average_HGV_Tonne_km">[13]Transport!$I$141</definedName>
    <definedName name="UK_Average_HGV_Tonne_km_CO2">'[13]Conversion components'!$D$170</definedName>
    <definedName name="Underground_Pass_CO2">'[13]Conversion components'!$D$118</definedName>
    <definedName name="Underground_Pass_km">[13]Transport!$I$66</definedName>
    <definedName name="Unknown_Fuel_CO2">'[13]Conversion components'!$D$99</definedName>
    <definedName name="Unknown_Fuel_Miles">[13]Transport!$I$41</definedName>
    <definedName name="UserName" localSheetId="23">#REF!</definedName>
    <definedName name="UserName">#REF!</definedName>
    <definedName name="UserRole" localSheetId="23">#REF!</definedName>
    <definedName name="UserRole">#REF!</definedName>
    <definedName name="Var_AP_List">OFFSET([7]Variances!$I$12,0,0,5-COUNTBLANK([7]Variances!$I$12:$I$16),1)</definedName>
    <definedName name="Var_AP_List2">OFFSET([7]Variances!$I$12,[7]Variances!$D41,0,[7]Variances!$B41)</definedName>
    <definedName name="Very_Large_Bulk_Tonne_km">[13]Transport!$I$155</definedName>
    <definedName name="Very_Large_Bulk_Tonne_km_CO2">'[13]Conversion components'!$D$181</definedName>
    <definedName name="Very_Large_Tanker_Tonne_km">[13]Transport!$I$152</definedName>
    <definedName name="Very_Large_Tanker_Tonne_km_CO2">'[13]Conversion components'!$D$178</definedName>
    <definedName name="Vol_Biogas_Kg_Sludge">'[13]Conversion components'!$D$247</definedName>
    <definedName name="Volume_Drinking">[35]Drinking!$I$14</definedName>
    <definedName name="Volume_Wastewater">[35]Sewage!$I$15</definedName>
    <definedName name="Vow">'[2]Paste Data Here'!$F$38:$F$213</definedName>
    <definedName name="VS_Converted_CO2_AD">'[13]Conversion components'!$D$237</definedName>
    <definedName name="VS_Sludge_Raw">'[13]Conversion components'!$D$223</definedName>
    <definedName name="W" localSheetId="23">#REF!</definedName>
    <definedName name="W">#REF!</definedName>
    <definedName name="WAN">'[14]JR05 Matrix1'!#REF!</definedName>
    <definedName name="WaSC" localSheetId="23">#REF!</definedName>
    <definedName name="WaSC">#REF!</definedName>
    <definedName name="WIT" localSheetId="23">'[14]JR05 Matrix1'!#REF!</definedName>
    <definedName name="WIT">'[14]JR05 Matrix1'!#REF!</definedName>
    <definedName name="WPS_OUTPUT_FOR_JR03" localSheetId="23">#REF!</definedName>
    <definedName name="WPS_OUTPUT_FOR_JR03">#REF!</definedName>
    <definedName name="WRG" localSheetId="23">'[14]JR05 Matrix1'!#REF!</definedName>
    <definedName name="WRG">'[14]JR05 Matrix1'!#REF!</definedName>
    <definedName name="wrn.papersdraft" localSheetId="22">{"bal",#N/A,FALSE,"working papers";"income",#N/A,FALSE,"working papers"}</definedName>
    <definedName name="wrn.papersdraft" localSheetId="23">{"bal",#N/A,FALSE,"working papers";"income",#N/A,FALSE,"working papers"}</definedName>
    <definedName name="wrn.papersdraft" hidden="1">{"bal",#N/A,FALSE,"working papers";"income",#N/A,FALSE,"working papers"}</definedName>
    <definedName name="wrn.wpapers." localSheetId="22">{"bal",#N/A,FALSE,"working papers";"income",#N/A,FALSE,"working papers"}</definedName>
    <definedName name="wrn.wpapers." localSheetId="23">{"bal",#N/A,FALSE,"working papers";"income",#N/A,FALSE,"working papers"}</definedName>
    <definedName name="wrn.wpapers." hidden="1">{"bal",#N/A,FALSE,"working papers";"income",#N/A,FALSE,"working papers"}</definedName>
    <definedName name="WRP" localSheetId="23">#REF!</definedName>
    <definedName name="WRP">#REF!</definedName>
    <definedName name="WTW_Sludge_Lagoon">[13]Drinking!$I$48</definedName>
    <definedName name="WTW_Sludge_Land">[13]Drinking!$I$46</definedName>
    <definedName name="WTW_Sludge_Landfill">[13]Drinking!$I$47</definedName>
    <definedName name="WTWSludge_Lagoon_EF_CH4">'[13]Conversion components'!$D$192</definedName>
    <definedName name="WTWSludge_Lagoon_EF_N2O">'[13]Conversion components'!$D$193</definedName>
    <definedName name="WTWSludge_Land_EF_CH4">'[13]Conversion components'!$D$188</definedName>
    <definedName name="WTWSludge_Land_EF_N2O">'[13]Conversion components'!$D$189</definedName>
    <definedName name="WTWSludge_Landfill_EF_CH4">'[13]Conversion components'!$D$191</definedName>
    <definedName name="WX_A_H" localSheetId="23">#REF!</definedName>
    <definedName name="WX_A_H">#REF!</definedName>
    <definedName name="WX_A_L" localSheetId="23">#REF!</definedName>
    <definedName name="WX_A_L">#REF!</definedName>
    <definedName name="WX_A_M" localSheetId="23">#REF!</definedName>
    <definedName name="WX_A_M">#REF!</definedName>
    <definedName name="WX_AW_H" localSheetId="23">#REF!</definedName>
    <definedName name="WX_AW_H">#REF!</definedName>
    <definedName name="WX_AW_L" localSheetId="23">#REF!</definedName>
    <definedName name="WX_AW_L">#REF!</definedName>
    <definedName name="WX_AW_M" localSheetId="23">#REF!</definedName>
    <definedName name="WX_AW_M">#REF!</definedName>
    <definedName name="WX_E" localSheetId="23">#REF!</definedName>
    <definedName name="WX_E">#REF!</definedName>
    <definedName name="WX_W" localSheetId="23">#REF!</definedName>
    <definedName name="WX_W">#REF!</definedName>
    <definedName name="xdcvdsf">'[76]Table 12-2002'!$A$1:$Q$48</definedName>
    <definedName name="XXX" localSheetId="23">#REF!</definedName>
    <definedName name="XXX">#REF!</definedName>
    <definedName name="Y_A_H" localSheetId="23">#REF!</definedName>
    <definedName name="Y_A_H">#REF!</definedName>
    <definedName name="Y_A_L" localSheetId="23">#REF!</definedName>
    <definedName name="Y_A_L">#REF!</definedName>
    <definedName name="Y_A_M" localSheetId="23">#REF!</definedName>
    <definedName name="Y_A_M">#REF!</definedName>
    <definedName name="Y_A_N" localSheetId="23">#REF!</definedName>
    <definedName name="Y_A_N">#REF!</definedName>
    <definedName name="Y_AW_H" localSheetId="23">#REF!</definedName>
    <definedName name="Y_AW_H">#REF!</definedName>
    <definedName name="Y_AW_L" localSheetId="23">#REF!</definedName>
    <definedName name="Y_AW_L">#REF!</definedName>
    <definedName name="Y_AW_M" localSheetId="23">#REF!</definedName>
    <definedName name="Y_AW_M">#REF!</definedName>
    <definedName name="Y_AW_N" localSheetId="23">#REF!</definedName>
    <definedName name="Y_AW_N">#REF!</definedName>
    <definedName name="Y_E" localSheetId="23">#REF!</definedName>
    <definedName name="Y_E">#REF!</definedName>
    <definedName name="YEAR_B4_LAST" localSheetId="23">#REF!</definedName>
    <definedName name="YEAR_B4_LAST">#REF!</definedName>
    <definedName name="YEAR_B4B4_LAST" localSheetId="23">#REF!</definedName>
    <definedName name="YEAR_B4B4_LAST">#REF!</definedName>
    <definedName name="YEAR_B5_LAST" localSheetId="23">#REF!</definedName>
    <definedName name="YEAR_B5_LAST">#REF!</definedName>
    <definedName name="YearRange_InputData" localSheetId="23">#REF!</definedName>
    <definedName name="YearRange_InputData">#REF!</definedName>
    <definedName name="YearVal" localSheetId="23">#REF!</definedName>
    <definedName name="YearVal">#REF!</definedName>
    <definedName name="yyy" localSheetId="23">#REF!</definedName>
    <definedName name="yyy">#REF!</definedName>
    <definedName name="zzCompany_Name">[77]co_details!$I$4</definedName>
    <definedName name="zzics">[77]co_details!$I$5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62" l="1"/>
  <c r="E12" i="62"/>
  <c r="E11" i="62"/>
  <c r="E10" i="62"/>
  <c r="E9" i="62"/>
  <c r="E8" i="62"/>
  <c r="E7" i="62"/>
  <c r="B2" i="62"/>
  <c r="F195" i="30" l="1"/>
  <c r="F194" i="30"/>
  <c r="F193" i="30"/>
  <c r="F192" i="30"/>
  <c r="F191" i="30"/>
  <c r="F188" i="30"/>
  <c r="F180" i="30"/>
  <c r="F179" i="30"/>
  <c r="F178" i="30"/>
  <c r="F177" i="30"/>
  <c r="F171" i="30"/>
  <c r="F170" i="30"/>
  <c r="F167" i="30"/>
  <c r="F166" i="30"/>
  <c r="F165" i="30"/>
  <c r="F164" i="30"/>
  <c r="F163" i="30"/>
  <c r="F160" i="30"/>
  <c r="F158" i="30"/>
  <c r="F157" i="30"/>
  <c r="F156" i="30"/>
  <c r="F153" i="30"/>
  <c r="F152" i="30"/>
  <c r="F151" i="30"/>
  <c r="F150" i="30"/>
  <c r="F149" i="30"/>
  <c r="F145" i="30"/>
  <c r="F144" i="30"/>
  <c r="F143" i="30"/>
  <c r="F142" i="30"/>
  <c r="F139" i="30"/>
  <c r="F138" i="30"/>
  <c r="F137" i="30"/>
  <c r="F136" i="30"/>
  <c r="F135" i="30"/>
  <c r="F130" i="30"/>
  <c r="F129" i="30"/>
  <c r="F128" i="30"/>
  <c r="F127" i="30"/>
  <c r="F126" i="30"/>
  <c r="F93" i="30"/>
  <c r="F92" i="30"/>
  <c r="F95" i="30"/>
  <c r="F109" i="30"/>
  <c r="F123" i="30"/>
  <c r="F121" i="30"/>
  <c r="F120" i="30"/>
  <c r="F116" i="30"/>
  <c r="F115" i="30"/>
  <c r="F114" i="30"/>
  <c r="F113" i="30"/>
  <c r="F112" i="30"/>
  <c r="F107" i="30"/>
  <c r="F106" i="30"/>
  <c r="F105" i="30"/>
  <c r="F102" i="30"/>
  <c r="F100" i="30"/>
  <c r="F99" i="30"/>
  <c r="F91" i="30"/>
  <c r="F79" i="30"/>
  <c r="F78" i="30"/>
  <c r="F77" i="30"/>
  <c r="F76" i="30"/>
  <c r="F75" i="30"/>
  <c r="F72" i="30"/>
  <c r="F71" i="30"/>
  <c r="F70" i="30"/>
  <c r="F69" i="30"/>
  <c r="F68" i="30"/>
  <c r="F65" i="30"/>
  <c r="F64" i="30"/>
  <c r="F63" i="30"/>
  <c r="F62" i="30"/>
  <c r="F61" i="30"/>
  <c r="K35" i="61"/>
  <c r="K34" i="61"/>
  <c r="K31" i="61"/>
  <c r="K30" i="61"/>
  <c r="K29" i="61"/>
  <c r="K28" i="61"/>
  <c r="K27" i="61"/>
  <c r="K26" i="61"/>
  <c r="K25" i="61"/>
  <c r="J24" i="61"/>
  <c r="J38" i="61" s="1"/>
  <c r="I24" i="61"/>
  <c r="F146" i="30" s="1"/>
  <c r="H24" i="61"/>
  <c r="H38" i="61" s="1"/>
  <c r="G24" i="61"/>
  <c r="F24" i="61"/>
  <c r="E24" i="61"/>
  <c r="K23" i="61"/>
  <c r="K20" i="61"/>
  <c r="K19" i="61"/>
  <c r="K18" i="61"/>
  <c r="K17" i="61"/>
  <c r="K16" i="61"/>
  <c r="K15" i="61"/>
  <c r="J12" i="61"/>
  <c r="I12" i="61"/>
  <c r="H12" i="61"/>
  <c r="G12" i="61"/>
  <c r="G38" i="61" s="1"/>
  <c r="F12" i="61"/>
  <c r="F38" i="61" s="1"/>
  <c r="E12" i="61"/>
  <c r="E38" i="61" s="1"/>
  <c r="K11" i="61"/>
  <c r="K10" i="61"/>
  <c r="K9" i="61"/>
  <c r="I18" i="54"/>
  <c r="I3" i="54"/>
  <c r="A1" i="54"/>
  <c r="B233" i="55"/>
  <c r="B232" i="55"/>
  <c r="B231" i="55"/>
  <c r="B230" i="55"/>
  <c r="B229" i="55"/>
  <c r="B228" i="55"/>
  <c r="B227" i="55"/>
  <c r="B226" i="55"/>
  <c r="B225" i="55"/>
  <c r="B224" i="55"/>
  <c r="B223" i="55"/>
  <c r="B222" i="55"/>
  <c r="B221" i="55"/>
  <c r="B220" i="55"/>
  <c r="B219" i="55"/>
  <c r="B218" i="55"/>
  <c r="B217" i="55"/>
  <c r="B216" i="55"/>
  <c r="B215" i="55"/>
  <c r="B214" i="55"/>
  <c r="B213" i="55"/>
  <c r="B212" i="55"/>
  <c r="B211" i="55"/>
  <c r="B210" i="55"/>
  <c r="B209" i="55"/>
  <c r="B208" i="55"/>
  <c r="B207" i="55"/>
  <c r="B206" i="55"/>
  <c r="B205" i="55"/>
  <c r="B204" i="55"/>
  <c r="B203" i="55"/>
  <c r="B202" i="55"/>
  <c r="B201" i="55"/>
  <c r="B200" i="55"/>
  <c r="B199" i="55"/>
  <c r="B198" i="55"/>
  <c r="B197" i="55"/>
  <c r="B196" i="55"/>
  <c r="B195" i="55"/>
  <c r="B194" i="55"/>
  <c r="B193" i="55"/>
  <c r="B192" i="55"/>
  <c r="B191" i="55"/>
  <c r="B190" i="55"/>
  <c r="B189" i="55"/>
  <c r="B188" i="55"/>
  <c r="B187" i="55"/>
  <c r="B186" i="55"/>
  <c r="B185" i="55"/>
  <c r="B184" i="55"/>
  <c r="B183" i="55"/>
  <c r="B182" i="55"/>
  <c r="B181" i="55"/>
  <c r="B180" i="55"/>
  <c r="B179" i="55"/>
  <c r="B178" i="55"/>
  <c r="B177" i="55"/>
  <c r="B176" i="55"/>
  <c r="B175" i="55"/>
  <c r="B174" i="55"/>
  <c r="B173" i="55"/>
  <c r="B172" i="55"/>
  <c r="B171" i="55"/>
  <c r="B170" i="55"/>
  <c r="B169" i="55"/>
  <c r="B168" i="55"/>
  <c r="B167" i="55"/>
  <c r="B166" i="55"/>
  <c r="B165" i="55"/>
  <c r="B164" i="55"/>
  <c r="B163" i="55"/>
  <c r="B162" i="55"/>
  <c r="B161" i="55"/>
  <c r="B160" i="55"/>
  <c r="B159" i="55"/>
  <c r="B158" i="55"/>
  <c r="B157" i="55"/>
  <c r="B156" i="55"/>
  <c r="B155" i="55"/>
  <c r="B154" i="55"/>
  <c r="B153" i="55"/>
  <c r="B152" i="55"/>
  <c r="B151" i="55"/>
  <c r="B150" i="55"/>
  <c r="B149" i="55"/>
  <c r="B148" i="55"/>
  <c r="B147" i="55"/>
  <c r="B146" i="55"/>
  <c r="B145" i="55"/>
  <c r="B144" i="55"/>
  <c r="B143" i="55"/>
  <c r="B142" i="55"/>
  <c r="B141" i="55"/>
  <c r="B140" i="55"/>
  <c r="B139" i="55"/>
  <c r="B138" i="55"/>
  <c r="B137" i="55"/>
  <c r="B136" i="55"/>
  <c r="B135" i="55"/>
  <c r="B134" i="55"/>
  <c r="B133" i="55"/>
  <c r="B132" i="55"/>
  <c r="B131" i="55"/>
  <c r="B130" i="55"/>
  <c r="B129" i="55"/>
  <c r="B128" i="55"/>
  <c r="B127" i="55"/>
  <c r="B126" i="55"/>
  <c r="B125" i="55"/>
  <c r="B124" i="55"/>
  <c r="B123" i="55"/>
  <c r="B122" i="55"/>
  <c r="B121" i="55"/>
  <c r="B120" i="55"/>
  <c r="B119" i="55"/>
  <c r="B118" i="55"/>
  <c r="B117" i="55"/>
  <c r="B116" i="55"/>
  <c r="B115" i="55"/>
  <c r="B114" i="55"/>
  <c r="B113" i="55"/>
  <c r="B112" i="55"/>
  <c r="B111" i="55"/>
  <c r="B110" i="55"/>
  <c r="B109" i="55"/>
  <c r="B108" i="55"/>
  <c r="B107" i="55"/>
  <c r="B106" i="55"/>
  <c r="B105" i="55"/>
  <c r="B104" i="55"/>
  <c r="B103" i="55"/>
  <c r="B102" i="55"/>
  <c r="B101" i="55"/>
  <c r="B100" i="55"/>
  <c r="B99" i="55"/>
  <c r="B98" i="55"/>
  <c r="B97" i="55"/>
  <c r="B96" i="55"/>
  <c r="B95" i="55"/>
  <c r="B94" i="55"/>
  <c r="B93" i="55"/>
  <c r="B92" i="55"/>
  <c r="B91" i="55"/>
  <c r="B90" i="55"/>
  <c r="B89" i="55"/>
  <c r="B88" i="55"/>
  <c r="B87" i="55"/>
  <c r="B86" i="55"/>
  <c r="B85" i="55"/>
  <c r="B84" i="55"/>
  <c r="B83" i="55"/>
  <c r="B82" i="55"/>
  <c r="B81" i="55"/>
  <c r="B80" i="55"/>
  <c r="B79" i="55"/>
  <c r="B78" i="55"/>
  <c r="B77" i="55"/>
  <c r="B76" i="55"/>
  <c r="B75" i="55"/>
  <c r="B74" i="55"/>
  <c r="B73" i="55"/>
  <c r="B72" i="55"/>
  <c r="B71" i="55"/>
  <c r="B70" i="55"/>
  <c r="B69" i="55"/>
  <c r="B68" i="55"/>
  <c r="B67" i="55"/>
  <c r="B66" i="55"/>
  <c r="B65" i="55"/>
  <c r="B64" i="55"/>
  <c r="B63" i="55"/>
  <c r="B62" i="55"/>
  <c r="B61" i="55"/>
  <c r="B60" i="55"/>
  <c r="B59" i="55"/>
  <c r="B58" i="55"/>
  <c r="B57" i="55"/>
  <c r="B56" i="55"/>
  <c r="B55" i="55"/>
  <c r="B54" i="55"/>
  <c r="B53" i="55"/>
  <c r="B52" i="55"/>
  <c r="B51" i="55"/>
  <c r="B50" i="55"/>
  <c r="B49" i="55"/>
  <c r="B48" i="55"/>
  <c r="B47" i="55"/>
  <c r="B46" i="55"/>
  <c r="B45" i="55"/>
  <c r="B44" i="55"/>
  <c r="B43" i="55"/>
  <c r="B42" i="55"/>
  <c r="B41" i="55"/>
  <c r="B40" i="55"/>
  <c r="B39" i="55"/>
  <c r="B38" i="55"/>
  <c r="B37" i="55"/>
  <c r="B36" i="55"/>
  <c r="B35" i="55"/>
  <c r="B34" i="55"/>
  <c r="B33" i="55"/>
  <c r="B32" i="55"/>
  <c r="B31" i="55"/>
  <c r="B30" i="55"/>
  <c r="B29" i="55"/>
  <c r="B28" i="55"/>
  <c r="B27" i="55"/>
  <c r="B26" i="55"/>
  <c r="B25" i="55"/>
  <c r="B24" i="55"/>
  <c r="B23" i="55"/>
  <c r="B22" i="55"/>
  <c r="B21" i="55"/>
  <c r="B20" i="55"/>
  <c r="B19" i="55"/>
  <c r="B18" i="55"/>
  <c r="B17" i="55"/>
  <c r="B16" i="55"/>
  <c r="B15" i="55"/>
  <c r="B14" i="55"/>
  <c r="B13" i="55"/>
  <c r="B12" i="55"/>
  <c r="B11" i="55"/>
  <c r="B10" i="55"/>
  <c r="B9" i="55"/>
  <c r="B8" i="55"/>
  <c r="F7" i="55"/>
  <c r="F6" i="55"/>
  <c r="F5" i="55"/>
  <c r="F4" i="55"/>
  <c r="G15" i="36"/>
  <c r="E15" i="36"/>
  <c r="G14" i="36"/>
  <c r="E14" i="36"/>
  <c r="G13" i="36"/>
  <c r="E13" i="36"/>
  <c r="G12" i="36"/>
  <c r="E12" i="36"/>
  <c r="G11" i="36"/>
  <c r="E11" i="36"/>
  <c r="G10" i="36"/>
  <c r="E10" i="36"/>
  <c r="A1" i="36"/>
  <c r="G282" i="34"/>
  <c r="D233" i="55" s="1"/>
  <c r="E282" i="34"/>
  <c r="C233" i="55" s="1"/>
  <c r="G281" i="34"/>
  <c r="E281" i="34"/>
  <c r="G280" i="34"/>
  <c r="E280" i="34"/>
  <c r="C231" i="55" s="1"/>
  <c r="G279" i="34"/>
  <c r="E279" i="34"/>
  <c r="G278" i="34"/>
  <c r="E278" i="34"/>
  <c r="C229" i="55" s="1"/>
  <c r="G277" i="34"/>
  <c r="E277" i="34"/>
  <c r="G276" i="34"/>
  <c r="E276" i="34"/>
  <c r="G275" i="34"/>
  <c r="F275" i="34"/>
  <c r="E275" i="34"/>
  <c r="G274" i="34"/>
  <c r="E274" i="34"/>
  <c r="G273" i="34"/>
  <c r="E273" i="34"/>
  <c r="C225" i="55" s="1"/>
  <c r="G272" i="34"/>
  <c r="E272" i="34"/>
  <c r="G271" i="34"/>
  <c r="E271" i="34"/>
  <c r="C223" i="55" s="1"/>
  <c r="G270" i="34"/>
  <c r="E270" i="34"/>
  <c r="G269" i="34"/>
  <c r="D221" i="55" s="1"/>
  <c r="E269" i="34"/>
  <c r="G268" i="34"/>
  <c r="E268" i="34"/>
  <c r="G267" i="34"/>
  <c r="F267" i="34"/>
  <c r="E267" i="34"/>
  <c r="G266" i="34"/>
  <c r="E266" i="34"/>
  <c r="C219" i="55" s="1"/>
  <c r="G265" i="34"/>
  <c r="E265" i="34"/>
  <c r="G264" i="34"/>
  <c r="E264" i="34"/>
  <c r="C217" i="55" s="1"/>
  <c r="G263" i="34"/>
  <c r="D216" i="55" s="1"/>
  <c r="E263" i="34"/>
  <c r="C216" i="55" s="1"/>
  <c r="G262" i="34"/>
  <c r="E262" i="34"/>
  <c r="G261" i="34"/>
  <c r="E261" i="34"/>
  <c r="G260" i="34"/>
  <c r="E260" i="34"/>
  <c r="G259" i="34"/>
  <c r="F259" i="34"/>
  <c r="E259" i="34"/>
  <c r="G258" i="34"/>
  <c r="D212" i="55" s="1"/>
  <c r="E258" i="34"/>
  <c r="G257" i="34"/>
  <c r="E257" i="34"/>
  <c r="G256" i="34"/>
  <c r="E256" i="34"/>
  <c r="G255" i="34"/>
  <c r="D209" i="55" s="1"/>
  <c r="E255" i="34"/>
  <c r="C209" i="55" s="1"/>
  <c r="G254" i="34"/>
  <c r="E254" i="34"/>
  <c r="G253" i="34"/>
  <c r="E253" i="34"/>
  <c r="G252" i="34"/>
  <c r="D206" i="55" s="1"/>
  <c r="E252" i="34"/>
  <c r="G251" i="34"/>
  <c r="F251" i="34"/>
  <c r="E251" i="34"/>
  <c r="G250" i="34"/>
  <c r="E250" i="34"/>
  <c r="G249" i="34"/>
  <c r="E249" i="34"/>
  <c r="C204" i="55" s="1"/>
  <c r="G248" i="34"/>
  <c r="D203" i="55" s="1"/>
  <c r="E248" i="34"/>
  <c r="C203" i="55" s="1"/>
  <c r="G247" i="34"/>
  <c r="E247" i="34"/>
  <c r="G246" i="34"/>
  <c r="E246" i="34"/>
  <c r="G245" i="34"/>
  <c r="E245" i="34"/>
  <c r="G244" i="34"/>
  <c r="E244" i="34"/>
  <c r="G243" i="34"/>
  <c r="F243" i="34"/>
  <c r="E243" i="34"/>
  <c r="G242" i="34"/>
  <c r="E242" i="34"/>
  <c r="G241" i="34"/>
  <c r="D197" i="55" s="1"/>
  <c r="E241" i="34"/>
  <c r="C197" i="55" s="1"/>
  <c r="G240" i="34"/>
  <c r="E240" i="34"/>
  <c r="G239" i="34"/>
  <c r="E239" i="34"/>
  <c r="C195" i="55" s="1"/>
  <c r="G238" i="34"/>
  <c r="E238" i="34"/>
  <c r="G237" i="34"/>
  <c r="E237" i="34"/>
  <c r="G236" i="34"/>
  <c r="E236" i="34"/>
  <c r="C192" i="55" s="1"/>
  <c r="G232" i="34"/>
  <c r="D191" i="55" s="1"/>
  <c r="E232" i="34"/>
  <c r="G224" i="34"/>
  <c r="E224" i="34"/>
  <c r="C184" i="55" s="1"/>
  <c r="G216" i="34"/>
  <c r="D177" i="55" s="1"/>
  <c r="E216" i="34"/>
  <c r="G215" i="34"/>
  <c r="D176" i="55" s="1"/>
  <c r="E215" i="34"/>
  <c r="C176" i="55" s="1"/>
  <c r="G214" i="34"/>
  <c r="E214" i="34"/>
  <c r="G213" i="34"/>
  <c r="D174" i="55" s="1"/>
  <c r="E213" i="34"/>
  <c r="C174" i="55" s="1"/>
  <c r="G212" i="34"/>
  <c r="E212" i="34"/>
  <c r="C173" i="55" s="1"/>
  <c r="G211" i="34"/>
  <c r="E211" i="34"/>
  <c r="C172" i="55" s="1"/>
  <c r="G210" i="34"/>
  <c r="E210" i="34"/>
  <c r="G208" i="34"/>
  <c r="E208" i="34"/>
  <c r="G207" i="34"/>
  <c r="E207" i="34"/>
  <c r="C169" i="55" s="1"/>
  <c r="G206" i="34"/>
  <c r="E206" i="34"/>
  <c r="G205" i="34"/>
  <c r="D167" i="55" s="1"/>
  <c r="E205" i="34"/>
  <c r="C167" i="55" s="1"/>
  <c r="G204" i="34"/>
  <c r="E204" i="34"/>
  <c r="G203" i="34"/>
  <c r="E203" i="34"/>
  <c r="C165" i="55" s="1"/>
  <c r="G202" i="34"/>
  <c r="D164" i="55" s="1"/>
  <c r="E202" i="34"/>
  <c r="C164" i="55" s="1"/>
  <c r="G200" i="34"/>
  <c r="E200" i="34"/>
  <c r="G199" i="34"/>
  <c r="E199" i="34"/>
  <c r="G198" i="34"/>
  <c r="D161" i="55" s="1"/>
  <c r="E198" i="34"/>
  <c r="C161" i="55" s="1"/>
  <c r="G197" i="34"/>
  <c r="E197" i="34"/>
  <c r="C160" i="55" s="1"/>
  <c r="G196" i="34"/>
  <c r="E196" i="34"/>
  <c r="C159" i="55" s="1"/>
  <c r="G195" i="34"/>
  <c r="D158" i="55" s="1"/>
  <c r="E195" i="34"/>
  <c r="G194" i="34"/>
  <c r="E194" i="34"/>
  <c r="G192" i="34"/>
  <c r="E192" i="34"/>
  <c r="G191" i="34"/>
  <c r="E191" i="34"/>
  <c r="C155" i="55" s="1"/>
  <c r="G190" i="34"/>
  <c r="E190" i="34"/>
  <c r="G189" i="34"/>
  <c r="E189" i="34"/>
  <c r="C153" i="55" s="1"/>
  <c r="G188" i="34"/>
  <c r="E188" i="34"/>
  <c r="C152" i="55" s="1"/>
  <c r="G187" i="34"/>
  <c r="E187" i="34"/>
  <c r="C151" i="55" s="1"/>
  <c r="G186" i="34"/>
  <c r="E186" i="34"/>
  <c r="C150" i="55" s="1"/>
  <c r="G184" i="34"/>
  <c r="D149" i="55" s="1"/>
  <c r="E184" i="34"/>
  <c r="G183" i="34"/>
  <c r="D148" i="55" s="1"/>
  <c r="E183" i="34"/>
  <c r="C148" i="55" s="1"/>
  <c r="G182" i="34"/>
  <c r="D147" i="55" s="1"/>
  <c r="E182" i="34"/>
  <c r="C147" i="55" s="1"/>
  <c r="G181" i="34"/>
  <c r="E181" i="34"/>
  <c r="G180" i="34"/>
  <c r="E180" i="34"/>
  <c r="C145" i="55" s="1"/>
  <c r="G179" i="34"/>
  <c r="D144" i="55" s="1"/>
  <c r="E179" i="34"/>
  <c r="C144" i="55" s="1"/>
  <c r="G178" i="34"/>
  <c r="E178" i="34"/>
  <c r="G176" i="34"/>
  <c r="E176" i="34"/>
  <c r="G175" i="34"/>
  <c r="E175" i="34"/>
  <c r="G174" i="34"/>
  <c r="D140" i="55" s="1"/>
  <c r="E174" i="34"/>
  <c r="C140" i="55" s="1"/>
  <c r="G173" i="34"/>
  <c r="D139" i="55" s="1"/>
  <c r="E173" i="34"/>
  <c r="G172" i="34"/>
  <c r="E172" i="34"/>
  <c r="C138" i="55" s="1"/>
  <c r="G171" i="34"/>
  <c r="D137" i="55" s="1"/>
  <c r="E171" i="34"/>
  <c r="C137" i="55" s="1"/>
  <c r="G170" i="34"/>
  <c r="E170" i="34"/>
  <c r="C136" i="55" s="1"/>
  <c r="G168" i="34"/>
  <c r="E168" i="34"/>
  <c r="G167" i="34"/>
  <c r="E167" i="34"/>
  <c r="G166" i="34"/>
  <c r="E166" i="34"/>
  <c r="G165" i="34"/>
  <c r="D132" i="55" s="1"/>
  <c r="E165" i="34"/>
  <c r="G164" i="34"/>
  <c r="D131" i="55" s="1"/>
  <c r="E164" i="34"/>
  <c r="G163" i="34"/>
  <c r="E163" i="34"/>
  <c r="G162" i="34"/>
  <c r="E162" i="34"/>
  <c r="G160" i="34"/>
  <c r="E160" i="34"/>
  <c r="C128" i="55" s="1"/>
  <c r="G159" i="34"/>
  <c r="E159" i="34"/>
  <c r="G158" i="34"/>
  <c r="E158" i="34"/>
  <c r="G157" i="34"/>
  <c r="E157" i="34"/>
  <c r="C125" i="55" s="1"/>
  <c r="G156" i="34"/>
  <c r="E156" i="34"/>
  <c r="C124" i="55" s="1"/>
  <c r="G155" i="34"/>
  <c r="E155" i="34"/>
  <c r="G154" i="34"/>
  <c r="E154" i="34"/>
  <c r="G152" i="34"/>
  <c r="E152" i="34"/>
  <c r="G151" i="34"/>
  <c r="E151" i="34"/>
  <c r="G150" i="34"/>
  <c r="E150" i="34"/>
  <c r="G149" i="34"/>
  <c r="E149" i="34"/>
  <c r="G148" i="34"/>
  <c r="E148" i="34"/>
  <c r="G147" i="34"/>
  <c r="E147" i="34"/>
  <c r="G146" i="34"/>
  <c r="E146" i="34"/>
  <c r="G144" i="34"/>
  <c r="E144" i="34"/>
  <c r="G143" i="34"/>
  <c r="E143" i="34"/>
  <c r="G142" i="34"/>
  <c r="E142" i="34"/>
  <c r="C112" i="55" s="1"/>
  <c r="G141" i="34"/>
  <c r="E141" i="34"/>
  <c r="G140" i="34"/>
  <c r="E140" i="34"/>
  <c r="G139" i="34"/>
  <c r="E139" i="34"/>
  <c r="C109" i="55" s="1"/>
  <c r="G138" i="34"/>
  <c r="D108" i="55" s="1"/>
  <c r="E138" i="34"/>
  <c r="C108" i="55" s="1"/>
  <c r="G136" i="34"/>
  <c r="E136" i="34"/>
  <c r="G135" i="34"/>
  <c r="E135" i="34"/>
  <c r="C106" i="55" s="1"/>
  <c r="G134" i="34"/>
  <c r="D105" i="55" s="1"/>
  <c r="E134" i="34"/>
  <c r="G133" i="34"/>
  <c r="E133" i="34"/>
  <c r="G132" i="34"/>
  <c r="E132" i="34"/>
  <c r="G131" i="34"/>
  <c r="D102" i="55" s="1"/>
  <c r="E131" i="34"/>
  <c r="C102" i="55" s="1"/>
  <c r="G130" i="34"/>
  <c r="D101" i="55" s="1"/>
  <c r="E130" i="34"/>
  <c r="C101" i="55" s="1"/>
  <c r="G128" i="34"/>
  <c r="E128" i="34"/>
  <c r="G127" i="34"/>
  <c r="E127" i="34"/>
  <c r="G126" i="34"/>
  <c r="E126" i="34"/>
  <c r="G125" i="34"/>
  <c r="E125" i="34"/>
  <c r="C97" i="55" s="1"/>
  <c r="G124" i="34"/>
  <c r="D96" i="55" s="1"/>
  <c r="E124" i="34"/>
  <c r="C96" i="55" s="1"/>
  <c r="G123" i="34"/>
  <c r="E123" i="34"/>
  <c r="G122" i="34"/>
  <c r="E122" i="34"/>
  <c r="G120" i="34"/>
  <c r="E120" i="34"/>
  <c r="G119" i="34"/>
  <c r="E119" i="34"/>
  <c r="G118" i="34"/>
  <c r="E118" i="34"/>
  <c r="G117" i="34"/>
  <c r="E117" i="34"/>
  <c r="G116" i="34"/>
  <c r="E116" i="34"/>
  <c r="G115" i="34"/>
  <c r="E115" i="34"/>
  <c r="C88" i="55" s="1"/>
  <c r="G114" i="34"/>
  <c r="D87" i="55" s="1"/>
  <c r="E114" i="34"/>
  <c r="G112" i="34"/>
  <c r="E112" i="34"/>
  <c r="C86" i="55" s="1"/>
  <c r="G111" i="34"/>
  <c r="D85" i="55" s="1"/>
  <c r="E111" i="34"/>
  <c r="C85" i="55" s="1"/>
  <c r="G110" i="34"/>
  <c r="E110" i="34"/>
  <c r="C84" i="55" s="1"/>
  <c r="G109" i="34"/>
  <c r="E109" i="34"/>
  <c r="G108" i="34"/>
  <c r="E108" i="34"/>
  <c r="G107" i="34"/>
  <c r="D81" i="55" s="1"/>
  <c r="E107" i="34"/>
  <c r="G106" i="34"/>
  <c r="E106" i="34"/>
  <c r="G104" i="34"/>
  <c r="E104" i="34"/>
  <c r="G103" i="34"/>
  <c r="D78" i="55" s="1"/>
  <c r="E103" i="34"/>
  <c r="C78" i="55" s="1"/>
  <c r="G102" i="34"/>
  <c r="D77" i="55" s="1"/>
  <c r="E102" i="34"/>
  <c r="C77" i="55" s="1"/>
  <c r="G101" i="34"/>
  <c r="E101" i="34"/>
  <c r="G100" i="34"/>
  <c r="E100" i="34"/>
  <c r="G99" i="34"/>
  <c r="E99" i="34"/>
  <c r="G98" i="34"/>
  <c r="E98" i="34"/>
  <c r="G96" i="34"/>
  <c r="D72" i="55" s="1"/>
  <c r="E96" i="34"/>
  <c r="C72" i="55" s="1"/>
  <c r="G94" i="34"/>
  <c r="E94" i="34"/>
  <c r="G93" i="34"/>
  <c r="E93" i="34"/>
  <c r="G92" i="34"/>
  <c r="D69" i="55" s="1"/>
  <c r="E92" i="34"/>
  <c r="G91" i="34"/>
  <c r="D68" i="55" s="1"/>
  <c r="E91" i="34"/>
  <c r="C68" i="55" s="1"/>
  <c r="G90" i="34"/>
  <c r="E90" i="34"/>
  <c r="G89" i="34"/>
  <c r="E89" i="34"/>
  <c r="C66" i="55" s="1"/>
  <c r="G88" i="34"/>
  <c r="E88" i="34"/>
  <c r="G86" i="34"/>
  <c r="E86" i="34"/>
  <c r="G85" i="34"/>
  <c r="E85" i="34"/>
  <c r="G84" i="34"/>
  <c r="E84" i="34"/>
  <c r="G83" i="34"/>
  <c r="E83" i="34"/>
  <c r="C61" i="55" s="1"/>
  <c r="G82" i="34"/>
  <c r="E82" i="34"/>
  <c r="C60" i="55" s="1"/>
  <c r="G81" i="34"/>
  <c r="D59" i="55" s="1"/>
  <c r="E81" i="34"/>
  <c r="G80" i="34"/>
  <c r="E80" i="34"/>
  <c r="G78" i="34"/>
  <c r="E78" i="34"/>
  <c r="C57" i="55" s="1"/>
  <c r="G77" i="34"/>
  <c r="E77" i="34"/>
  <c r="C56" i="55" s="1"/>
  <c r="G76" i="34"/>
  <c r="E76" i="34"/>
  <c r="G75" i="34"/>
  <c r="D54" i="55" s="1"/>
  <c r="E75" i="34"/>
  <c r="G74" i="34"/>
  <c r="E74" i="34"/>
  <c r="C53" i="55" s="1"/>
  <c r="G73" i="34"/>
  <c r="E73" i="34"/>
  <c r="G72" i="34"/>
  <c r="E72" i="34"/>
  <c r="C51" i="55" s="1"/>
  <c r="G70" i="34"/>
  <c r="D50" i="55" s="1"/>
  <c r="E70" i="34"/>
  <c r="G69" i="34"/>
  <c r="E69" i="34"/>
  <c r="C49" i="55" s="1"/>
  <c r="G68" i="34"/>
  <c r="E68" i="34"/>
  <c r="G67" i="34"/>
  <c r="E67" i="34"/>
  <c r="G66" i="34"/>
  <c r="E66" i="34"/>
  <c r="G65" i="34"/>
  <c r="D45" i="55" s="1"/>
  <c r="E65" i="34"/>
  <c r="C45" i="55" s="1"/>
  <c r="G64" i="34"/>
  <c r="E64" i="34"/>
  <c r="G59" i="34"/>
  <c r="D43" i="55" s="1"/>
  <c r="E59" i="34"/>
  <c r="C43" i="55" s="1"/>
  <c r="G58" i="34"/>
  <c r="D42" i="55" s="1"/>
  <c r="E58" i="34"/>
  <c r="C42" i="55" s="1"/>
  <c r="G57" i="34"/>
  <c r="D41" i="55" s="1"/>
  <c r="E57" i="34"/>
  <c r="C41" i="55" s="1"/>
  <c r="G56" i="34"/>
  <c r="D40" i="55" s="1"/>
  <c r="E56" i="34"/>
  <c r="C40" i="55" s="1"/>
  <c r="G55" i="34"/>
  <c r="D39" i="55" s="1"/>
  <c r="E55" i="34"/>
  <c r="C39" i="55" s="1"/>
  <c r="G54" i="34"/>
  <c r="D38" i="55" s="1"/>
  <c r="E54" i="34"/>
  <c r="C38" i="55" s="1"/>
  <c r="G51" i="34"/>
  <c r="D37" i="55" s="1"/>
  <c r="E51" i="34"/>
  <c r="C37" i="55" s="1"/>
  <c r="G50" i="34"/>
  <c r="D36" i="55" s="1"/>
  <c r="E50" i="34"/>
  <c r="C36" i="55" s="1"/>
  <c r="G49" i="34"/>
  <c r="D35" i="55" s="1"/>
  <c r="E49" i="34"/>
  <c r="C35" i="55" s="1"/>
  <c r="G48" i="34"/>
  <c r="D34" i="55" s="1"/>
  <c r="E48" i="34"/>
  <c r="C34" i="55" s="1"/>
  <c r="G47" i="34"/>
  <c r="D33" i="55" s="1"/>
  <c r="E47" i="34"/>
  <c r="C33" i="55" s="1"/>
  <c r="G46" i="34"/>
  <c r="D32" i="55" s="1"/>
  <c r="E46" i="34"/>
  <c r="C32" i="55" s="1"/>
  <c r="G40" i="34"/>
  <c r="D31" i="55" s="1"/>
  <c r="E40" i="34"/>
  <c r="C31" i="55" s="1"/>
  <c r="D40" i="34"/>
  <c r="C40" i="34"/>
  <c r="A40" i="34"/>
  <c r="G39" i="34"/>
  <c r="D30" i="55" s="1"/>
  <c r="E39" i="34"/>
  <c r="C30" i="55" s="1"/>
  <c r="D39" i="34"/>
  <c r="C39" i="34"/>
  <c r="A39" i="34"/>
  <c r="G38" i="34"/>
  <c r="D29" i="55" s="1"/>
  <c r="E38" i="34"/>
  <c r="C29" i="55" s="1"/>
  <c r="D38" i="34"/>
  <c r="C38" i="34"/>
  <c r="A38" i="34"/>
  <c r="G37" i="34"/>
  <c r="D28" i="55" s="1"/>
  <c r="E37" i="34"/>
  <c r="C28" i="55" s="1"/>
  <c r="D37" i="34"/>
  <c r="C37" i="34"/>
  <c r="A37" i="34"/>
  <c r="G36" i="34"/>
  <c r="D27" i="55" s="1"/>
  <c r="E36" i="34"/>
  <c r="C27" i="55" s="1"/>
  <c r="D36" i="34"/>
  <c r="C36" i="34"/>
  <c r="A36" i="34"/>
  <c r="G35" i="34"/>
  <c r="D26" i="55" s="1"/>
  <c r="E35" i="34"/>
  <c r="C26" i="55" s="1"/>
  <c r="D35" i="34"/>
  <c r="C35" i="34"/>
  <c r="A35" i="34"/>
  <c r="G32" i="34"/>
  <c r="D25" i="55" s="1"/>
  <c r="E32" i="34"/>
  <c r="C25" i="55" s="1"/>
  <c r="D32" i="34"/>
  <c r="C32" i="34"/>
  <c r="A32" i="34"/>
  <c r="G31" i="34"/>
  <c r="D24" i="55" s="1"/>
  <c r="E31" i="34"/>
  <c r="C24" i="55" s="1"/>
  <c r="D31" i="34"/>
  <c r="C31" i="34"/>
  <c r="A31" i="34"/>
  <c r="G30" i="34"/>
  <c r="D23" i="55" s="1"/>
  <c r="E30" i="34"/>
  <c r="C23" i="55" s="1"/>
  <c r="D30" i="34"/>
  <c r="C30" i="34"/>
  <c r="A30" i="34"/>
  <c r="G29" i="34"/>
  <c r="D22" i="55" s="1"/>
  <c r="E29" i="34"/>
  <c r="C22" i="55" s="1"/>
  <c r="D29" i="34"/>
  <c r="C29" i="34"/>
  <c r="A29" i="34"/>
  <c r="G28" i="34"/>
  <c r="D21" i="55" s="1"/>
  <c r="E28" i="34"/>
  <c r="C21" i="55" s="1"/>
  <c r="D28" i="34"/>
  <c r="C28" i="34"/>
  <c r="A28" i="34"/>
  <c r="G27" i="34"/>
  <c r="D20" i="55" s="1"/>
  <c r="E27" i="34"/>
  <c r="C20" i="55" s="1"/>
  <c r="D27" i="34"/>
  <c r="C27" i="34"/>
  <c r="A27" i="34"/>
  <c r="G24" i="34"/>
  <c r="D19" i="55" s="1"/>
  <c r="E24" i="34"/>
  <c r="C19" i="55" s="1"/>
  <c r="D24" i="34"/>
  <c r="C24" i="34"/>
  <c r="A24" i="34"/>
  <c r="G23" i="34"/>
  <c r="D18" i="55" s="1"/>
  <c r="E23" i="34"/>
  <c r="C18" i="55" s="1"/>
  <c r="D23" i="34"/>
  <c r="C23" i="34"/>
  <c r="A23" i="34"/>
  <c r="G22" i="34"/>
  <c r="D17" i="55" s="1"/>
  <c r="E22" i="34"/>
  <c r="C17" i="55" s="1"/>
  <c r="D22" i="34"/>
  <c r="C22" i="34"/>
  <c r="A22" i="34"/>
  <c r="G21" i="34"/>
  <c r="D16" i="55" s="1"/>
  <c r="E21" i="34"/>
  <c r="C16" i="55" s="1"/>
  <c r="D21" i="34"/>
  <c r="C21" i="34"/>
  <c r="A21" i="34"/>
  <c r="G20" i="34"/>
  <c r="D15" i="55" s="1"/>
  <c r="E20" i="34"/>
  <c r="C15" i="55" s="1"/>
  <c r="D20" i="34"/>
  <c r="C20" i="34"/>
  <c r="A20" i="34"/>
  <c r="G19" i="34"/>
  <c r="D14" i="55" s="1"/>
  <c r="E19" i="34"/>
  <c r="C14" i="55" s="1"/>
  <c r="D19" i="34"/>
  <c r="C19" i="34"/>
  <c r="A19" i="34"/>
  <c r="G16" i="34"/>
  <c r="D13" i="55" s="1"/>
  <c r="E16" i="34"/>
  <c r="C13" i="55" s="1"/>
  <c r="D16" i="34"/>
  <c r="C16" i="34"/>
  <c r="A16" i="34"/>
  <c r="G15" i="34"/>
  <c r="D12" i="55" s="1"/>
  <c r="E15" i="34"/>
  <c r="C12" i="55" s="1"/>
  <c r="D15" i="34"/>
  <c r="C15" i="34"/>
  <c r="A15" i="34"/>
  <c r="G14" i="34"/>
  <c r="D11" i="55" s="1"/>
  <c r="E14" i="34"/>
  <c r="C11" i="55" s="1"/>
  <c r="D14" i="34"/>
  <c r="C14" i="34"/>
  <c r="A14" i="34"/>
  <c r="G13" i="34"/>
  <c r="D10" i="55" s="1"/>
  <c r="E13" i="34"/>
  <c r="C10" i="55" s="1"/>
  <c r="D13" i="34"/>
  <c r="C13" i="34"/>
  <c r="A13" i="34"/>
  <c r="G12" i="34"/>
  <c r="D9" i="55" s="1"/>
  <c r="E12" i="34"/>
  <c r="C9" i="55" s="1"/>
  <c r="D12" i="34"/>
  <c r="C12" i="34"/>
  <c r="A12" i="34"/>
  <c r="G11" i="34"/>
  <c r="D8" i="55" s="1"/>
  <c r="E11" i="34"/>
  <c r="C8" i="55" s="1"/>
  <c r="D11" i="34"/>
  <c r="C11" i="34"/>
  <c r="A11" i="34"/>
  <c r="A1" i="34"/>
  <c r="A27" i="3" s="1"/>
  <c r="G56" i="57"/>
  <c r="E56" i="57"/>
  <c r="G54" i="57"/>
  <c r="G53" i="57"/>
  <c r="G52" i="57"/>
  <c r="G51" i="57"/>
  <c r="G50" i="57"/>
  <c r="G49" i="57"/>
  <c r="G47" i="57"/>
  <c r="G46" i="57"/>
  <c r="G45" i="57"/>
  <c r="F45" i="57"/>
  <c r="F97" i="57" s="1"/>
  <c r="F271" i="34" s="1"/>
  <c r="F223" i="55" s="1"/>
  <c r="G44" i="57"/>
  <c r="G43" i="57"/>
  <c r="G42" i="57"/>
  <c r="G40" i="57"/>
  <c r="G39" i="57"/>
  <c r="G38" i="57"/>
  <c r="G37" i="57"/>
  <c r="G36" i="57"/>
  <c r="G35" i="57"/>
  <c r="G33" i="57"/>
  <c r="G32" i="57"/>
  <c r="G31" i="57"/>
  <c r="F31" i="57"/>
  <c r="F81" i="57" s="1"/>
  <c r="F255" i="34" s="1"/>
  <c r="F209" i="55" s="1"/>
  <c r="G30" i="57"/>
  <c r="G29" i="57"/>
  <c r="G28" i="57"/>
  <c r="G26" i="57"/>
  <c r="G25" i="57"/>
  <c r="G24" i="57"/>
  <c r="F24" i="57"/>
  <c r="F73" i="57" s="1"/>
  <c r="F247" i="34" s="1"/>
  <c r="F202" i="55" s="1"/>
  <c r="G23" i="57"/>
  <c r="G22" i="57"/>
  <c r="G21" i="57"/>
  <c r="G19" i="57"/>
  <c r="G18" i="57"/>
  <c r="G17" i="57"/>
  <c r="F17" i="57"/>
  <c r="F65" i="57" s="1"/>
  <c r="F239" i="34" s="1"/>
  <c r="F195" i="55" s="1"/>
  <c r="G16" i="57"/>
  <c r="G15" i="57"/>
  <c r="G14" i="57"/>
  <c r="A1" i="57"/>
  <c r="G773" i="33"/>
  <c r="E773" i="33"/>
  <c r="G772" i="33"/>
  <c r="E772" i="33"/>
  <c r="G771" i="33"/>
  <c r="E771" i="33"/>
  <c r="G770" i="33"/>
  <c r="E770" i="33"/>
  <c r="G769" i="33"/>
  <c r="E769" i="33"/>
  <c r="G768" i="33"/>
  <c r="E768" i="33"/>
  <c r="G767" i="33"/>
  <c r="E767" i="33"/>
  <c r="G766" i="33"/>
  <c r="E766" i="33"/>
  <c r="G765" i="33"/>
  <c r="E765" i="33"/>
  <c r="G764" i="33"/>
  <c r="E764" i="33"/>
  <c r="G763" i="33"/>
  <c r="E763" i="33"/>
  <c r="G762" i="33"/>
  <c r="E762" i="33"/>
  <c r="G761" i="33"/>
  <c r="E761" i="33"/>
  <c r="G745" i="33"/>
  <c r="E745" i="33"/>
  <c r="G743" i="33"/>
  <c r="G742" i="33"/>
  <c r="E742" i="33"/>
  <c r="D742" i="33"/>
  <c r="C742" i="33"/>
  <c r="B742" i="33"/>
  <c r="A742" i="33"/>
  <c r="G741" i="33"/>
  <c r="E741" i="33"/>
  <c r="D741" i="33"/>
  <c r="C741" i="33"/>
  <c r="B741" i="33"/>
  <c r="A741" i="33"/>
  <c r="G740" i="33"/>
  <c r="E740" i="33"/>
  <c r="D740" i="33"/>
  <c r="C740" i="33"/>
  <c r="B740" i="33"/>
  <c r="A740" i="33"/>
  <c r="G739" i="33"/>
  <c r="E739" i="33"/>
  <c r="D739" i="33"/>
  <c r="C739" i="33"/>
  <c r="B739" i="33"/>
  <c r="A739" i="33"/>
  <c r="G738" i="33"/>
  <c r="E738" i="33"/>
  <c r="D738" i="33"/>
  <c r="C738" i="33"/>
  <c r="B738" i="33"/>
  <c r="A738" i="33"/>
  <c r="G737" i="33"/>
  <c r="E737" i="33"/>
  <c r="D737" i="33"/>
  <c r="C737" i="33"/>
  <c r="B737" i="33"/>
  <c r="A737" i="33"/>
  <c r="G725" i="33"/>
  <c r="E725" i="33"/>
  <c r="G723" i="33"/>
  <c r="E723" i="33"/>
  <c r="D723" i="33"/>
  <c r="C723" i="33"/>
  <c r="B723" i="33"/>
  <c r="A723" i="33"/>
  <c r="G722" i="33"/>
  <c r="E722" i="33"/>
  <c r="D722" i="33"/>
  <c r="C722" i="33"/>
  <c r="B722" i="33"/>
  <c r="A722" i="33"/>
  <c r="G721" i="33"/>
  <c r="E721" i="33"/>
  <c r="D721" i="33"/>
  <c r="C721" i="33"/>
  <c r="B721" i="33"/>
  <c r="A721" i="33"/>
  <c r="G720" i="33"/>
  <c r="E720" i="33"/>
  <c r="D720" i="33"/>
  <c r="C720" i="33"/>
  <c r="B720" i="33"/>
  <c r="A720" i="33"/>
  <c r="G719" i="33"/>
  <c r="E719" i="33"/>
  <c r="D719" i="33"/>
  <c r="C719" i="33"/>
  <c r="B719" i="33"/>
  <c r="A719" i="33"/>
  <c r="G718" i="33"/>
  <c r="E718" i="33"/>
  <c r="D718" i="33"/>
  <c r="C718" i="33"/>
  <c r="B718" i="33"/>
  <c r="A718" i="33"/>
  <c r="G711" i="33"/>
  <c r="E711" i="33"/>
  <c r="G710" i="33"/>
  <c r="E710" i="33"/>
  <c r="G706" i="33"/>
  <c r="E706" i="33"/>
  <c r="G705" i="33"/>
  <c r="E705" i="33"/>
  <c r="G701" i="33"/>
  <c r="E701" i="33"/>
  <c r="G700" i="33"/>
  <c r="E700" i="33"/>
  <c r="G696" i="33"/>
  <c r="E696" i="33"/>
  <c r="G695" i="33"/>
  <c r="E695" i="33"/>
  <c r="G691" i="33"/>
  <c r="E691" i="33"/>
  <c r="G690" i="33"/>
  <c r="E690" i="33"/>
  <c r="G686" i="33"/>
  <c r="E686" i="33"/>
  <c r="G685" i="33"/>
  <c r="E685" i="33"/>
  <c r="G679" i="33"/>
  <c r="E679" i="33"/>
  <c r="G678" i="33"/>
  <c r="E678" i="33"/>
  <c r="G677" i="33"/>
  <c r="E677" i="33"/>
  <c r="G676" i="33"/>
  <c r="E676" i="33"/>
  <c r="G675" i="33"/>
  <c r="E675" i="33"/>
  <c r="G674" i="33"/>
  <c r="E674" i="33"/>
  <c r="G673" i="33"/>
  <c r="E673" i="33"/>
  <c r="G672" i="33"/>
  <c r="E672" i="33"/>
  <c r="G671" i="33"/>
  <c r="E671" i="33"/>
  <c r="G670" i="33"/>
  <c r="E670" i="33"/>
  <c r="G669" i="33"/>
  <c r="E669" i="33"/>
  <c r="G668" i="33"/>
  <c r="E668" i="33"/>
  <c r="G664" i="33"/>
  <c r="E664" i="33"/>
  <c r="G663" i="33"/>
  <c r="E663" i="33"/>
  <c r="G662" i="33"/>
  <c r="E662" i="33"/>
  <c r="G661" i="33"/>
  <c r="E661" i="33"/>
  <c r="G660" i="33"/>
  <c r="E660" i="33"/>
  <c r="G659" i="33"/>
  <c r="E659" i="33"/>
  <c r="G658" i="33"/>
  <c r="E658" i="33"/>
  <c r="G657" i="33"/>
  <c r="E657" i="33"/>
  <c r="G656" i="33"/>
  <c r="E656" i="33"/>
  <c r="G655" i="33"/>
  <c r="E655" i="33"/>
  <c r="G654" i="33"/>
  <c r="E654" i="33"/>
  <c r="G653" i="33"/>
  <c r="E653" i="33"/>
  <c r="G649" i="33"/>
  <c r="E649" i="33"/>
  <c r="G648" i="33"/>
  <c r="E648" i="33"/>
  <c r="G647" i="33"/>
  <c r="E647" i="33"/>
  <c r="G646" i="33"/>
  <c r="E646" i="33"/>
  <c r="G645" i="33"/>
  <c r="E645" i="33"/>
  <c r="G644" i="33"/>
  <c r="E644" i="33"/>
  <c r="G643" i="33"/>
  <c r="E643" i="33"/>
  <c r="G642" i="33"/>
  <c r="E642" i="33"/>
  <c r="G641" i="33"/>
  <c r="E641" i="33"/>
  <c r="G640" i="33"/>
  <c r="E640" i="33"/>
  <c r="G639" i="33"/>
  <c r="E639" i="33"/>
  <c r="G638" i="33"/>
  <c r="E638" i="33"/>
  <c r="G634" i="33"/>
  <c r="E634" i="33"/>
  <c r="G633" i="33"/>
  <c r="E633" i="33"/>
  <c r="G632" i="33"/>
  <c r="E632" i="33"/>
  <c r="G631" i="33"/>
  <c r="E631" i="33"/>
  <c r="G630" i="33"/>
  <c r="E630" i="33"/>
  <c r="G629" i="33"/>
  <c r="E629" i="33"/>
  <c r="G628" i="33"/>
  <c r="E628" i="33"/>
  <c r="G627" i="33"/>
  <c r="E627" i="33"/>
  <c r="G626" i="33"/>
  <c r="E626" i="33"/>
  <c r="G625" i="33"/>
  <c r="E625" i="33"/>
  <c r="G624" i="33"/>
  <c r="E624" i="33"/>
  <c r="G623" i="33"/>
  <c r="E623" i="33"/>
  <c r="G619" i="33"/>
  <c r="E619" i="33"/>
  <c r="G618" i="33"/>
  <c r="E618" i="33"/>
  <c r="G617" i="33"/>
  <c r="E617" i="33"/>
  <c r="G616" i="33"/>
  <c r="E616" i="33"/>
  <c r="G615" i="33"/>
  <c r="E615" i="33"/>
  <c r="G614" i="33"/>
  <c r="E614" i="33"/>
  <c r="G613" i="33"/>
  <c r="E613" i="33"/>
  <c r="G612" i="33"/>
  <c r="E612" i="33"/>
  <c r="G611" i="33"/>
  <c r="E611" i="33"/>
  <c r="G610" i="33"/>
  <c r="E610" i="33"/>
  <c r="G609" i="33"/>
  <c r="E609" i="33"/>
  <c r="G608" i="33"/>
  <c r="E608" i="33"/>
  <c r="G604" i="33"/>
  <c r="E604" i="33"/>
  <c r="G603" i="33"/>
  <c r="E603" i="33"/>
  <c r="G602" i="33"/>
  <c r="E602" i="33"/>
  <c r="G601" i="33"/>
  <c r="E601" i="33"/>
  <c r="G600" i="33"/>
  <c r="E600" i="33"/>
  <c r="G599" i="33"/>
  <c r="E599" i="33"/>
  <c r="G598" i="33"/>
  <c r="E598" i="33"/>
  <c r="G597" i="33"/>
  <c r="E597" i="33"/>
  <c r="G596" i="33"/>
  <c r="E596" i="33"/>
  <c r="G595" i="33"/>
  <c r="E595" i="33"/>
  <c r="G594" i="33"/>
  <c r="E594" i="33"/>
  <c r="G593" i="33"/>
  <c r="E593" i="33"/>
  <c r="G587" i="33"/>
  <c r="E587" i="33"/>
  <c r="G586" i="33"/>
  <c r="E586" i="33"/>
  <c r="G585" i="33"/>
  <c r="E585" i="33"/>
  <c r="G584" i="33"/>
  <c r="E584" i="33"/>
  <c r="G583" i="33"/>
  <c r="E583" i="33"/>
  <c r="G582" i="33"/>
  <c r="E582" i="33"/>
  <c r="G581" i="33"/>
  <c r="E581" i="33"/>
  <c r="G580" i="33"/>
  <c r="E580" i="33"/>
  <c r="G579" i="33"/>
  <c r="E579" i="33"/>
  <c r="G575" i="33"/>
  <c r="E575" i="33"/>
  <c r="G574" i="33"/>
  <c r="E574" i="33"/>
  <c r="G573" i="33"/>
  <c r="E573" i="33"/>
  <c r="G572" i="33"/>
  <c r="E572" i="33"/>
  <c r="G571" i="33"/>
  <c r="E571" i="33"/>
  <c r="G570" i="33"/>
  <c r="E570" i="33"/>
  <c r="G569" i="33"/>
  <c r="E569" i="33"/>
  <c r="G568" i="33"/>
  <c r="E568" i="33"/>
  <c r="G567" i="33"/>
  <c r="E567" i="33"/>
  <c r="G563" i="33"/>
  <c r="E563" i="33"/>
  <c r="G562" i="33"/>
  <c r="E562" i="33"/>
  <c r="G561" i="33"/>
  <c r="E561" i="33"/>
  <c r="G560" i="33"/>
  <c r="E560" i="33"/>
  <c r="G559" i="33"/>
  <c r="E559" i="33"/>
  <c r="G558" i="33"/>
  <c r="E558" i="33"/>
  <c r="G557" i="33"/>
  <c r="E557" i="33"/>
  <c r="G556" i="33"/>
  <c r="E556" i="33"/>
  <c r="G555" i="33"/>
  <c r="E555" i="33"/>
  <c r="G551" i="33"/>
  <c r="E551" i="33"/>
  <c r="G550" i="33"/>
  <c r="E550" i="33"/>
  <c r="G549" i="33"/>
  <c r="E549" i="33"/>
  <c r="G548" i="33"/>
  <c r="E548" i="33"/>
  <c r="G547" i="33"/>
  <c r="E547" i="33"/>
  <c r="G546" i="33"/>
  <c r="E546" i="33"/>
  <c r="G545" i="33"/>
  <c r="E545" i="33"/>
  <c r="G544" i="33"/>
  <c r="E544" i="33"/>
  <c r="G543" i="33"/>
  <c r="E543" i="33"/>
  <c r="G539" i="33"/>
  <c r="E539" i="33"/>
  <c r="G538" i="33"/>
  <c r="E538" i="33"/>
  <c r="G537" i="33"/>
  <c r="E537" i="33"/>
  <c r="G536" i="33"/>
  <c r="E536" i="33"/>
  <c r="G535" i="33"/>
  <c r="E535" i="33"/>
  <c r="G534" i="33"/>
  <c r="E534" i="33"/>
  <c r="G533" i="33"/>
  <c r="E533" i="33"/>
  <c r="G532" i="33"/>
  <c r="E532" i="33"/>
  <c r="G531" i="33"/>
  <c r="E531" i="33"/>
  <c r="G527" i="33"/>
  <c r="E527" i="33"/>
  <c r="G526" i="33"/>
  <c r="E526" i="33"/>
  <c r="G525" i="33"/>
  <c r="E525" i="33"/>
  <c r="G524" i="33"/>
  <c r="E524" i="33"/>
  <c r="G523" i="33"/>
  <c r="E523" i="33"/>
  <c r="G522" i="33"/>
  <c r="E522" i="33"/>
  <c r="G521" i="33"/>
  <c r="E521" i="33"/>
  <c r="G520" i="33"/>
  <c r="E520" i="33"/>
  <c r="G519" i="33"/>
  <c r="E519" i="33"/>
  <c r="G383" i="33"/>
  <c r="E383" i="33"/>
  <c r="G382" i="33"/>
  <c r="E382" i="33"/>
  <c r="G381" i="33"/>
  <c r="E381" i="33"/>
  <c r="G380" i="33"/>
  <c r="E380" i="33"/>
  <c r="G342" i="33"/>
  <c r="E342" i="33"/>
  <c r="G338" i="33"/>
  <c r="E338" i="33"/>
  <c r="G337" i="33"/>
  <c r="E337" i="33"/>
  <c r="G314" i="33"/>
  <c r="E314" i="33"/>
  <c r="G313" i="33"/>
  <c r="E313" i="33"/>
  <c r="G290" i="33"/>
  <c r="E290" i="33"/>
  <c r="G289" i="33"/>
  <c r="E289" i="33"/>
  <c r="G266" i="33"/>
  <c r="E266" i="33"/>
  <c r="G265" i="33"/>
  <c r="E265" i="33"/>
  <c r="G242" i="33"/>
  <c r="E242" i="33"/>
  <c r="G241" i="33"/>
  <c r="E241" i="33"/>
  <c r="G218" i="33"/>
  <c r="E218" i="33"/>
  <c r="G217" i="33"/>
  <c r="E217" i="33"/>
  <c r="G192" i="33"/>
  <c r="G336" i="33" s="1"/>
  <c r="F192" i="33"/>
  <c r="E192" i="33"/>
  <c r="E336" i="33" s="1"/>
  <c r="G191" i="33"/>
  <c r="G312" i="33" s="1"/>
  <c r="E191" i="33"/>
  <c r="E312" i="33" s="1"/>
  <c r="G190" i="33"/>
  <c r="G288" i="33" s="1"/>
  <c r="E190" i="33"/>
  <c r="E288" i="33" s="1"/>
  <c r="G189" i="33"/>
  <c r="G264" i="33" s="1"/>
  <c r="E189" i="33"/>
  <c r="E264" i="33" s="1"/>
  <c r="G188" i="33"/>
  <c r="G240" i="33" s="1"/>
  <c r="E188" i="33"/>
  <c r="E240" i="33" s="1"/>
  <c r="G187" i="33"/>
  <c r="G216" i="33" s="1"/>
  <c r="E187" i="33"/>
  <c r="E216" i="33" s="1"/>
  <c r="G185" i="33"/>
  <c r="G335" i="33" s="1"/>
  <c r="F185" i="33"/>
  <c r="F501" i="33" s="1"/>
  <c r="F676" i="33" s="1"/>
  <c r="E185" i="33"/>
  <c r="E335" i="33" s="1"/>
  <c r="G184" i="33"/>
  <c r="G311" i="33" s="1"/>
  <c r="E184" i="33"/>
  <c r="E311" i="33" s="1"/>
  <c r="G183" i="33"/>
  <c r="G287" i="33" s="1"/>
  <c r="F183" i="33"/>
  <c r="E183" i="33"/>
  <c r="E287" i="33" s="1"/>
  <c r="G182" i="33"/>
  <c r="G263" i="33" s="1"/>
  <c r="F182" i="33"/>
  <c r="F498" i="33" s="1"/>
  <c r="E182" i="33"/>
  <c r="E263" i="33" s="1"/>
  <c r="G181" i="33"/>
  <c r="G239" i="33" s="1"/>
  <c r="F181" i="33"/>
  <c r="F239" i="33" s="1"/>
  <c r="E181" i="33"/>
  <c r="E239" i="33" s="1"/>
  <c r="G180" i="33"/>
  <c r="G215" i="33" s="1"/>
  <c r="F180" i="33"/>
  <c r="E180" i="33"/>
  <c r="E215" i="33" s="1"/>
  <c r="G178" i="33"/>
  <c r="G334" i="33" s="1"/>
  <c r="F178" i="33"/>
  <c r="F493" i="33" s="1"/>
  <c r="F675" i="33" s="1"/>
  <c r="E178" i="33"/>
  <c r="E334" i="33" s="1"/>
  <c r="G177" i="33"/>
  <c r="G310" i="33" s="1"/>
  <c r="F177" i="33"/>
  <c r="E177" i="33"/>
  <c r="E310" i="33" s="1"/>
  <c r="G176" i="33"/>
  <c r="G286" i="33" s="1"/>
  <c r="E176" i="33"/>
  <c r="E286" i="33" s="1"/>
  <c r="G175" i="33"/>
  <c r="G262" i="33" s="1"/>
  <c r="E175" i="33"/>
  <c r="E262" i="33" s="1"/>
  <c r="G174" i="33"/>
  <c r="G238" i="33" s="1"/>
  <c r="E174" i="33"/>
  <c r="E238" i="33" s="1"/>
  <c r="G173" i="33"/>
  <c r="G214" i="33" s="1"/>
  <c r="E173" i="33"/>
  <c r="E214" i="33" s="1"/>
  <c r="G171" i="33"/>
  <c r="G333" i="33" s="1"/>
  <c r="F171" i="33"/>
  <c r="E171" i="33"/>
  <c r="E333" i="33" s="1"/>
  <c r="G170" i="33"/>
  <c r="G309" i="33" s="1"/>
  <c r="F170" i="33"/>
  <c r="F484" i="33" s="1"/>
  <c r="E170" i="33"/>
  <c r="E309" i="33" s="1"/>
  <c r="G169" i="33"/>
  <c r="G285" i="33" s="1"/>
  <c r="F169" i="33"/>
  <c r="F285" i="33" s="1"/>
  <c r="E169" i="33"/>
  <c r="E285" i="33" s="1"/>
  <c r="G168" i="33"/>
  <c r="G261" i="33" s="1"/>
  <c r="F168" i="33"/>
  <c r="E168" i="33"/>
  <c r="E261" i="33" s="1"/>
  <c r="G167" i="33"/>
  <c r="G237" i="33" s="1"/>
  <c r="E167" i="33"/>
  <c r="E237" i="33" s="1"/>
  <c r="G166" i="33"/>
  <c r="G213" i="33" s="1"/>
  <c r="E166" i="33"/>
  <c r="E213" i="33" s="1"/>
  <c r="G164" i="33"/>
  <c r="G332" i="33" s="1"/>
  <c r="F164" i="33"/>
  <c r="F332" i="33" s="1"/>
  <c r="E164" i="33"/>
  <c r="E332" i="33" s="1"/>
  <c r="G163" i="33"/>
  <c r="G308" i="33" s="1"/>
  <c r="E163" i="33"/>
  <c r="E308" i="33" s="1"/>
  <c r="G162" i="33"/>
  <c r="G284" i="33" s="1"/>
  <c r="E162" i="33"/>
  <c r="E284" i="33" s="1"/>
  <c r="G161" i="33"/>
  <c r="G260" i="33" s="1"/>
  <c r="E161" i="33"/>
  <c r="E260" i="33" s="1"/>
  <c r="G160" i="33"/>
  <c r="G236" i="33" s="1"/>
  <c r="E160" i="33"/>
  <c r="E236" i="33" s="1"/>
  <c r="G159" i="33"/>
  <c r="G212" i="33" s="1"/>
  <c r="E159" i="33"/>
  <c r="E212" i="33" s="1"/>
  <c r="G157" i="33"/>
  <c r="G331" i="33" s="1"/>
  <c r="F157" i="33"/>
  <c r="F469" i="33" s="1"/>
  <c r="F673" i="33" s="1"/>
  <c r="E157" i="33"/>
  <c r="E331" i="33" s="1"/>
  <c r="G156" i="33"/>
  <c r="G307" i="33" s="1"/>
  <c r="E156" i="33"/>
  <c r="E307" i="33" s="1"/>
  <c r="G155" i="33"/>
  <c r="G283" i="33" s="1"/>
  <c r="F155" i="33"/>
  <c r="E155" i="33"/>
  <c r="E283" i="33" s="1"/>
  <c r="G154" i="33"/>
  <c r="G259" i="33" s="1"/>
  <c r="E154" i="33"/>
  <c r="E259" i="33" s="1"/>
  <c r="G153" i="33"/>
  <c r="G235" i="33" s="1"/>
  <c r="E153" i="33"/>
  <c r="E235" i="33" s="1"/>
  <c r="G152" i="33"/>
  <c r="G211" i="33" s="1"/>
  <c r="E152" i="33"/>
  <c r="E211" i="33" s="1"/>
  <c r="G150" i="33"/>
  <c r="G330" i="33" s="1"/>
  <c r="F150" i="33"/>
  <c r="E150" i="33"/>
  <c r="E330" i="33" s="1"/>
  <c r="G149" i="33"/>
  <c r="G306" i="33" s="1"/>
  <c r="E149" i="33"/>
  <c r="E306" i="33" s="1"/>
  <c r="G148" i="33"/>
  <c r="G282" i="33" s="1"/>
  <c r="E148" i="33"/>
  <c r="E282" i="33" s="1"/>
  <c r="G147" i="33"/>
  <c r="G258" i="33" s="1"/>
  <c r="E147" i="33"/>
  <c r="E258" i="33" s="1"/>
  <c r="G146" i="33"/>
  <c r="G234" i="33" s="1"/>
  <c r="E146" i="33"/>
  <c r="E234" i="33" s="1"/>
  <c r="G145" i="33"/>
  <c r="G210" i="33" s="1"/>
  <c r="E145" i="33"/>
  <c r="E210" i="33" s="1"/>
  <c r="G143" i="33"/>
  <c r="G329" i="33" s="1"/>
  <c r="F143" i="33"/>
  <c r="E143" i="33"/>
  <c r="E329" i="33" s="1"/>
  <c r="G142" i="33"/>
  <c r="G305" i="33" s="1"/>
  <c r="E142" i="33"/>
  <c r="E305" i="33" s="1"/>
  <c r="G141" i="33"/>
  <c r="G281" i="33" s="1"/>
  <c r="E141" i="33"/>
  <c r="E281" i="33" s="1"/>
  <c r="G140" i="33"/>
  <c r="G257" i="33" s="1"/>
  <c r="E140" i="33"/>
  <c r="E257" i="33" s="1"/>
  <c r="G139" i="33"/>
  <c r="G233" i="33" s="1"/>
  <c r="E139" i="33"/>
  <c r="E233" i="33" s="1"/>
  <c r="G138" i="33"/>
  <c r="G209" i="33" s="1"/>
  <c r="E138" i="33"/>
  <c r="E209" i="33" s="1"/>
  <c r="G136" i="33"/>
  <c r="G328" i="33" s="1"/>
  <c r="F136" i="33"/>
  <c r="E136" i="33"/>
  <c r="E328" i="33" s="1"/>
  <c r="G135" i="33"/>
  <c r="G304" i="33" s="1"/>
  <c r="E135" i="33"/>
  <c r="E304" i="33" s="1"/>
  <c r="G134" i="33"/>
  <c r="G280" i="33" s="1"/>
  <c r="E134" i="33"/>
  <c r="E280" i="33" s="1"/>
  <c r="G133" i="33"/>
  <c r="G256" i="33" s="1"/>
  <c r="E133" i="33"/>
  <c r="E256" i="33" s="1"/>
  <c r="G132" i="33"/>
  <c r="G232" i="33" s="1"/>
  <c r="E132" i="33"/>
  <c r="E232" i="33" s="1"/>
  <c r="G131" i="33"/>
  <c r="G208" i="33" s="1"/>
  <c r="E131" i="33"/>
  <c r="E208" i="33" s="1"/>
  <c r="G127" i="33"/>
  <c r="G327" i="33" s="1"/>
  <c r="F127" i="33"/>
  <c r="F434" i="33" s="1"/>
  <c r="E127" i="33"/>
  <c r="E327" i="33" s="1"/>
  <c r="G126" i="33"/>
  <c r="G303" i="33" s="1"/>
  <c r="E126" i="33"/>
  <c r="E303" i="33" s="1"/>
  <c r="G125" i="33"/>
  <c r="G279" i="33" s="1"/>
  <c r="E125" i="33"/>
  <c r="E279" i="33" s="1"/>
  <c r="G124" i="33"/>
  <c r="G255" i="33" s="1"/>
  <c r="E124" i="33"/>
  <c r="E255" i="33" s="1"/>
  <c r="G123" i="33"/>
  <c r="G231" i="33" s="1"/>
  <c r="E123" i="33"/>
  <c r="E231" i="33" s="1"/>
  <c r="G122" i="33"/>
  <c r="G207" i="33" s="1"/>
  <c r="E122" i="33"/>
  <c r="E207" i="33" s="1"/>
  <c r="G120" i="33"/>
  <c r="G326" i="33" s="1"/>
  <c r="F120" i="33"/>
  <c r="F426" i="33" s="1"/>
  <c r="E120" i="33"/>
  <c r="E326" i="33" s="1"/>
  <c r="G119" i="33"/>
  <c r="G302" i="33" s="1"/>
  <c r="E119" i="33"/>
  <c r="E302" i="33" s="1"/>
  <c r="G118" i="33"/>
  <c r="G278" i="33" s="1"/>
  <c r="F118" i="33"/>
  <c r="E118" i="33"/>
  <c r="E278" i="33" s="1"/>
  <c r="G117" i="33"/>
  <c r="G254" i="33" s="1"/>
  <c r="E117" i="33"/>
  <c r="E254" i="33" s="1"/>
  <c r="G116" i="33"/>
  <c r="G230" i="33" s="1"/>
  <c r="E116" i="33"/>
  <c r="E230" i="33" s="1"/>
  <c r="G115" i="33"/>
  <c r="G206" i="33" s="1"/>
  <c r="F115" i="33"/>
  <c r="F206" i="33" s="1"/>
  <c r="E115" i="33"/>
  <c r="E206" i="33" s="1"/>
  <c r="G113" i="33"/>
  <c r="G325" i="33" s="1"/>
  <c r="F113" i="33"/>
  <c r="F325" i="33" s="1"/>
  <c r="E113" i="33"/>
  <c r="E325" i="33" s="1"/>
  <c r="G112" i="33"/>
  <c r="G301" i="33" s="1"/>
  <c r="E112" i="33"/>
  <c r="E301" i="33" s="1"/>
  <c r="G111" i="33"/>
  <c r="G277" i="33" s="1"/>
  <c r="E111" i="33"/>
  <c r="E277" i="33" s="1"/>
  <c r="G110" i="33"/>
  <c r="G253" i="33" s="1"/>
  <c r="E110" i="33"/>
  <c r="E253" i="33" s="1"/>
  <c r="G109" i="33"/>
  <c r="G229" i="33" s="1"/>
  <c r="E109" i="33"/>
  <c r="E229" i="33" s="1"/>
  <c r="G108" i="33"/>
  <c r="G205" i="33" s="1"/>
  <c r="E108" i="33"/>
  <c r="E205" i="33" s="1"/>
  <c r="G106" i="33"/>
  <c r="G324" i="33" s="1"/>
  <c r="F106" i="33"/>
  <c r="E106" i="33"/>
  <c r="E324" i="33" s="1"/>
  <c r="G105" i="33"/>
  <c r="G300" i="33" s="1"/>
  <c r="E105" i="33"/>
  <c r="E300" i="33" s="1"/>
  <c r="G104" i="33"/>
  <c r="G276" i="33" s="1"/>
  <c r="F104" i="33"/>
  <c r="E104" i="33"/>
  <c r="E276" i="33" s="1"/>
  <c r="G103" i="33"/>
  <c r="G252" i="33" s="1"/>
  <c r="E103" i="33"/>
  <c r="E252" i="33" s="1"/>
  <c r="G102" i="33"/>
  <c r="G228" i="33" s="1"/>
  <c r="E102" i="33"/>
  <c r="E228" i="33" s="1"/>
  <c r="G101" i="33"/>
  <c r="G204" i="33" s="1"/>
  <c r="E101" i="33"/>
  <c r="E204" i="33" s="1"/>
  <c r="G99" i="33"/>
  <c r="G323" i="33" s="1"/>
  <c r="F99" i="33"/>
  <c r="F402" i="33" s="1"/>
  <c r="E99" i="33"/>
  <c r="E323" i="33" s="1"/>
  <c r="G98" i="33"/>
  <c r="G299" i="33" s="1"/>
  <c r="E98" i="33"/>
  <c r="E299" i="33" s="1"/>
  <c r="G97" i="33"/>
  <c r="G275" i="33" s="1"/>
  <c r="F97" i="33"/>
  <c r="E97" i="33"/>
  <c r="E275" i="33" s="1"/>
  <c r="G96" i="33"/>
  <c r="G251" i="33" s="1"/>
  <c r="E96" i="33"/>
  <c r="E251" i="33" s="1"/>
  <c r="G95" i="33"/>
  <c r="G227" i="33" s="1"/>
  <c r="E95" i="33"/>
  <c r="E227" i="33" s="1"/>
  <c r="G94" i="33"/>
  <c r="G203" i="33" s="1"/>
  <c r="F94" i="33"/>
  <c r="E94" i="33"/>
  <c r="E203" i="33" s="1"/>
  <c r="G92" i="33"/>
  <c r="G322" i="33" s="1"/>
  <c r="F92" i="33"/>
  <c r="E92" i="33"/>
  <c r="E322" i="33" s="1"/>
  <c r="G91" i="33"/>
  <c r="G298" i="33" s="1"/>
  <c r="E91" i="33"/>
  <c r="E298" i="33" s="1"/>
  <c r="G90" i="33"/>
  <c r="G274" i="33" s="1"/>
  <c r="F90" i="33"/>
  <c r="F392" i="33" s="1"/>
  <c r="F557" i="33" s="1"/>
  <c r="E90" i="33"/>
  <c r="E274" i="33" s="1"/>
  <c r="G89" i="33"/>
  <c r="G250" i="33" s="1"/>
  <c r="E89" i="33"/>
  <c r="E250" i="33" s="1"/>
  <c r="G88" i="33"/>
  <c r="G226" i="33" s="1"/>
  <c r="E88" i="33"/>
  <c r="E226" i="33" s="1"/>
  <c r="G87" i="33"/>
  <c r="G202" i="33" s="1"/>
  <c r="E87" i="33"/>
  <c r="E202" i="33" s="1"/>
  <c r="G83" i="33"/>
  <c r="G321" i="33" s="1"/>
  <c r="F83" i="33"/>
  <c r="E83" i="33"/>
  <c r="E321" i="33" s="1"/>
  <c r="G82" i="33"/>
  <c r="G297" i="33" s="1"/>
  <c r="E82" i="33"/>
  <c r="E297" i="33" s="1"/>
  <c r="G81" i="33"/>
  <c r="G273" i="33" s="1"/>
  <c r="E81" i="33"/>
  <c r="E273" i="33" s="1"/>
  <c r="G80" i="33"/>
  <c r="G249" i="33" s="1"/>
  <c r="E80" i="33"/>
  <c r="E249" i="33" s="1"/>
  <c r="G79" i="33"/>
  <c r="G225" i="33" s="1"/>
  <c r="E79" i="33"/>
  <c r="E225" i="33" s="1"/>
  <c r="G78" i="33"/>
  <c r="G201" i="33" s="1"/>
  <c r="E78" i="33"/>
  <c r="E201" i="33" s="1"/>
  <c r="G76" i="33"/>
  <c r="G320" i="33" s="1"/>
  <c r="F76" i="33"/>
  <c r="E76" i="33"/>
  <c r="E320" i="33" s="1"/>
  <c r="G75" i="33"/>
  <c r="G296" i="33" s="1"/>
  <c r="E75" i="33"/>
  <c r="E296" i="33" s="1"/>
  <c r="G74" i="33"/>
  <c r="G272" i="33" s="1"/>
  <c r="E74" i="33"/>
  <c r="E272" i="33" s="1"/>
  <c r="G73" i="33"/>
  <c r="G248" i="33" s="1"/>
  <c r="E73" i="33"/>
  <c r="E248" i="33" s="1"/>
  <c r="G72" i="33"/>
  <c r="G224" i="33" s="1"/>
  <c r="E72" i="33"/>
  <c r="E224" i="33" s="1"/>
  <c r="G71" i="33"/>
  <c r="G200" i="33" s="1"/>
  <c r="E71" i="33"/>
  <c r="E200" i="33" s="1"/>
  <c r="G69" i="33"/>
  <c r="G319" i="33" s="1"/>
  <c r="F69" i="33"/>
  <c r="E69" i="33"/>
  <c r="E319" i="33" s="1"/>
  <c r="G68" i="33"/>
  <c r="G295" i="33" s="1"/>
  <c r="E68" i="33"/>
  <c r="E295" i="33" s="1"/>
  <c r="G67" i="33"/>
  <c r="G271" i="33" s="1"/>
  <c r="E67" i="33"/>
  <c r="E271" i="33" s="1"/>
  <c r="G66" i="33"/>
  <c r="G247" i="33" s="1"/>
  <c r="E66" i="33"/>
  <c r="E247" i="33" s="1"/>
  <c r="G65" i="33"/>
  <c r="G223" i="33" s="1"/>
  <c r="E65" i="33"/>
  <c r="E223" i="33" s="1"/>
  <c r="G64" i="33"/>
  <c r="G199" i="33" s="1"/>
  <c r="E64" i="33"/>
  <c r="E199" i="33" s="1"/>
  <c r="G62" i="33"/>
  <c r="G318" i="33" s="1"/>
  <c r="F62" i="33"/>
  <c r="E62" i="33"/>
  <c r="E318" i="33" s="1"/>
  <c r="G61" i="33"/>
  <c r="G294" i="33" s="1"/>
  <c r="E61" i="33"/>
  <c r="E294" i="33" s="1"/>
  <c r="G60" i="33"/>
  <c r="G270" i="33" s="1"/>
  <c r="E60" i="33"/>
  <c r="E270" i="33" s="1"/>
  <c r="G59" i="33"/>
  <c r="G246" i="33" s="1"/>
  <c r="E59" i="33"/>
  <c r="E246" i="33" s="1"/>
  <c r="G58" i="33"/>
  <c r="G222" i="33" s="1"/>
  <c r="E58" i="33"/>
  <c r="E222" i="33" s="1"/>
  <c r="G57" i="33"/>
  <c r="G198" i="33" s="1"/>
  <c r="E57" i="33"/>
  <c r="E198" i="33" s="1"/>
  <c r="G30" i="33"/>
  <c r="E30" i="33"/>
  <c r="G27" i="33"/>
  <c r="G231" i="34" s="1"/>
  <c r="E27" i="33"/>
  <c r="E231" i="34" s="1"/>
  <c r="G26" i="33"/>
  <c r="G230" i="34" s="1"/>
  <c r="D189" i="55" s="1"/>
  <c r="E26" i="33"/>
  <c r="E230" i="34" s="1"/>
  <c r="G25" i="33"/>
  <c r="G229" i="34" s="1"/>
  <c r="E25" i="33"/>
  <c r="E229" i="34" s="1"/>
  <c r="G24" i="33"/>
  <c r="G228" i="34" s="1"/>
  <c r="E24" i="33"/>
  <c r="E228" i="34" s="1"/>
  <c r="G23" i="33"/>
  <c r="G227" i="34" s="1"/>
  <c r="E23" i="33"/>
  <c r="E227" i="34" s="1"/>
  <c r="G22" i="33"/>
  <c r="G226" i="34" s="1"/>
  <c r="D185" i="55" s="1"/>
  <c r="E22" i="33"/>
  <c r="E226" i="34" s="1"/>
  <c r="G19" i="33"/>
  <c r="G223" i="34" s="1"/>
  <c r="D183" i="55" s="1"/>
  <c r="E19" i="33"/>
  <c r="E223" i="34" s="1"/>
  <c r="G18" i="33"/>
  <c r="G222" i="34" s="1"/>
  <c r="E18" i="33"/>
  <c r="E222" i="34" s="1"/>
  <c r="G17" i="33"/>
  <c r="G221" i="34" s="1"/>
  <c r="E17" i="33"/>
  <c r="E221" i="34" s="1"/>
  <c r="C181" i="55" s="1"/>
  <c r="G16" i="33"/>
  <c r="G220" i="34" s="1"/>
  <c r="E16" i="33"/>
  <c r="E220" i="34" s="1"/>
  <c r="G15" i="33"/>
  <c r="G219" i="34" s="1"/>
  <c r="D179" i="55" s="1"/>
  <c r="E15" i="33"/>
  <c r="E219" i="34" s="1"/>
  <c r="G14" i="33"/>
  <c r="G218" i="34" s="1"/>
  <c r="E14" i="33"/>
  <c r="E218" i="34" s="1"/>
  <c r="A1" i="33"/>
  <c r="A21" i="3" s="1"/>
  <c r="I107" i="31"/>
  <c r="H107" i="31"/>
  <c r="G107" i="31"/>
  <c r="F107" i="31"/>
  <c r="E107" i="31"/>
  <c r="I106" i="31"/>
  <c r="H106" i="31"/>
  <c r="G106" i="31"/>
  <c r="F106" i="31"/>
  <c r="E106" i="31"/>
  <c r="G105" i="31"/>
  <c r="F105" i="31"/>
  <c r="E109" i="31" s="1"/>
  <c r="E105" i="31"/>
  <c r="G104" i="31"/>
  <c r="F104" i="31"/>
  <c r="E108" i="31" s="1"/>
  <c r="E104" i="31"/>
  <c r="I98" i="31"/>
  <c r="H98" i="31"/>
  <c r="G98" i="31"/>
  <c r="F98" i="31"/>
  <c r="E98" i="31"/>
  <c r="I97" i="31"/>
  <c r="H97" i="31"/>
  <c r="G97" i="31"/>
  <c r="F97" i="31"/>
  <c r="E97" i="31"/>
  <c r="G96" i="31"/>
  <c r="F96" i="31"/>
  <c r="E100" i="31" s="1"/>
  <c r="E96" i="31"/>
  <c r="G95" i="31"/>
  <c r="F95" i="31"/>
  <c r="E99" i="31" s="1"/>
  <c r="E95" i="31"/>
  <c r="I89" i="31"/>
  <c r="H89" i="31"/>
  <c r="G89" i="31"/>
  <c r="F89" i="31"/>
  <c r="E89" i="31"/>
  <c r="G88" i="31"/>
  <c r="F88" i="31"/>
  <c r="E88" i="31"/>
  <c r="G87" i="31"/>
  <c r="F87" i="31"/>
  <c r="E90" i="31" s="1"/>
  <c r="E87" i="31"/>
  <c r="I82" i="31"/>
  <c r="H82" i="31"/>
  <c r="G82" i="31"/>
  <c r="F82" i="31"/>
  <c r="E82" i="31"/>
  <c r="I81" i="31"/>
  <c r="H81" i="31"/>
  <c r="G81" i="31"/>
  <c r="F81" i="31"/>
  <c r="E81" i="31"/>
  <c r="I80" i="31"/>
  <c r="H80" i="31"/>
  <c r="G80" i="31"/>
  <c r="F80" i="31"/>
  <c r="E80" i="31"/>
  <c r="I79" i="31"/>
  <c r="H79" i="31"/>
  <c r="G79" i="31"/>
  <c r="F79" i="31"/>
  <c r="E79" i="31"/>
  <c r="I78" i="31"/>
  <c r="H78" i="31"/>
  <c r="G78" i="31"/>
  <c r="F78" i="31"/>
  <c r="E78" i="31"/>
  <c r="I77" i="31"/>
  <c r="H77" i="31"/>
  <c r="G77" i="31"/>
  <c r="F77" i="31"/>
  <c r="E77" i="31"/>
  <c r="I76" i="31"/>
  <c r="H76" i="31"/>
  <c r="G76" i="31"/>
  <c r="F76" i="31"/>
  <c r="E76" i="31"/>
  <c r="I75" i="31"/>
  <c r="H75" i="31"/>
  <c r="G75" i="31"/>
  <c r="F75" i="31"/>
  <c r="E75" i="31"/>
  <c r="I74" i="31"/>
  <c r="H74" i="31"/>
  <c r="G74" i="31"/>
  <c r="F74" i="31"/>
  <c r="E74" i="31"/>
  <c r="I73" i="31"/>
  <c r="H73" i="31"/>
  <c r="G73" i="31"/>
  <c r="F73" i="31"/>
  <c r="E73" i="31"/>
  <c r="I72" i="31"/>
  <c r="H72" i="31"/>
  <c r="G72" i="31"/>
  <c r="F72" i="31"/>
  <c r="E72" i="31"/>
  <c r="I71" i="31"/>
  <c r="H71" i="31"/>
  <c r="G71" i="31"/>
  <c r="F71" i="31"/>
  <c r="E71" i="31"/>
  <c r="W66" i="31"/>
  <c r="V66" i="31"/>
  <c r="U66" i="31"/>
  <c r="T66" i="31"/>
  <c r="S66" i="31"/>
  <c r="R66" i="31"/>
  <c r="Q66" i="31"/>
  <c r="P66" i="31"/>
  <c r="O66" i="31"/>
  <c r="N66" i="31"/>
  <c r="M66" i="31"/>
  <c r="L66" i="31"/>
  <c r="K66" i="31"/>
  <c r="J66" i="31"/>
  <c r="I66" i="31"/>
  <c r="H66" i="31"/>
  <c r="G66" i="31"/>
  <c r="F66" i="31"/>
  <c r="E66" i="31"/>
  <c r="W65" i="31"/>
  <c r="V65" i="31"/>
  <c r="U65" i="31"/>
  <c r="T65" i="31"/>
  <c r="S65" i="31"/>
  <c r="P65" i="31"/>
  <c r="P67" i="31" s="1"/>
  <c r="O65" i="31"/>
  <c r="O67" i="31" s="1"/>
  <c r="N65" i="31"/>
  <c r="N67" i="31" s="1"/>
  <c r="N106" i="31" s="1"/>
  <c r="M65" i="31"/>
  <c r="M67" i="31" s="1"/>
  <c r="M106" i="31" s="1"/>
  <c r="L65" i="31"/>
  <c r="L67" i="31" s="1"/>
  <c r="K65" i="31"/>
  <c r="K67" i="31" s="1"/>
  <c r="K106" i="31" s="1"/>
  <c r="J65" i="31"/>
  <c r="J67" i="31" s="1"/>
  <c r="I65" i="31"/>
  <c r="H65" i="31"/>
  <c r="G65" i="31"/>
  <c r="F65" i="31"/>
  <c r="E65" i="31"/>
  <c r="W61" i="31"/>
  <c r="V61" i="31"/>
  <c r="U61" i="31"/>
  <c r="T61" i="31"/>
  <c r="S61" i="31"/>
  <c r="R61" i="31"/>
  <c r="Q61" i="31"/>
  <c r="P61" i="31"/>
  <c r="O61" i="31"/>
  <c r="N61" i="31"/>
  <c r="M61" i="31"/>
  <c r="L61" i="31"/>
  <c r="K61" i="31"/>
  <c r="J61" i="31"/>
  <c r="I61" i="31"/>
  <c r="H61" i="31"/>
  <c r="G61" i="31"/>
  <c r="F61" i="31"/>
  <c r="E61" i="31"/>
  <c r="W60" i="31"/>
  <c r="V60" i="31"/>
  <c r="U60" i="31"/>
  <c r="T60" i="31"/>
  <c r="S60" i="31"/>
  <c r="P60" i="31"/>
  <c r="P62" i="31" s="1"/>
  <c r="P81" i="31" s="1"/>
  <c r="O60" i="31"/>
  <c r="O62" i="31" s="1"/>
  <c r="O81" i="31" s="1"/>
  <c r="N60" i="31"/>
  <c r="N62" i="31" s="1"/>
  <c r="N81" i="31" s="1"/>
  <c r="M60" i="31"/>
  <c r="M62" i="31" s="1"/>
  <c r="M81" i="31" s="1"/>
  <c r="L60" i="31"/>
  <c r="L62" i="31" s="1"/>
  <c r="L81" i="31" s="1"/>
  <c r="K60" i="31"/>
  <c r="K62" i="31" s="1"/>
  <c r="K81" i="31" s="1"/>
  <c r="J60" i="31"/>
  <c r="J62" i="31" s="1"/>
  <c r="J81" i="31" s="1"/>
  <c r="I60" i="31"/>
  <c r="H60" i="31"/>
  <c r="G60" i="31"/>
  <c r="F60" i="31"/>
  <c r="E60" i="31"/>
  <c r="W56" i="31"/>
  <c r="V56" i="31"/>
  <c r="U56" i="31"/>
  <c r="T56" i="31"/>
  <c r="S56" i="31"/>
  <c r="R56" i="31"/>
  <c r="Q56" i="31"/>
  <c r="P56" i="31"/>
  <c r="O56" i="31"/>
  <c r="N56" i="31"/>
  <c r="M56" i="31"/>
  <c r="L56" i="31"/>
  <c r="K56" i="31"/>
  <c r="J56" i="31"/>
  <c r="I56" i="31"/>
  <c r="H56" i="31"/>
  <c r="G56" i="31"/>
  <c r="F56" i="31"/>
  <c r="E56" i="31"/>
  <c r="W55" i="31"/>
  <c r="V55" i="31"/>
  <c r="U55" i="31"/>
  <c r="T55" i="31"/>
  <c r="S55" i="31"/>
  <c r="P55" i="31"/>
  <c r="P57" i="31" s="1"/>
  <c r="P80" i="31" s="1"/>
  <c r="O55" i="31"/>
  <c r="O57" i="31" s="1"/>
  <c r="O80" i="31" s="1"/>
  <c r="N55" i="31"/>
  <c r="N57" i="31" s="1"/>
  <c r="N80" i="31" s="1"/>
  <c r="M55" i="31"/>
  <c r="M57" i="31" s="1"/>
  <c r="M80" i="31" s="1"/>
  <c r="L55" i="31"/>
  <c r="L57" i="31" s="1"/>
  <c r="L80" i="31" s="1"/>
  <c r="K55" i="31"/>
  <c r="K57" i="31" s="1"/>
  <c r="K80" i="31" s="1"/>
  <c r="J55" i="31"/>
  <c r="J57" i="31" s="1"/>
  <c r="J80" i="31" s="1"/>
  <c r="I55" i="31"/>
  <c r="H55" i="31"/>
  <c r="G55" i="31"/>
  <c r="F55" i="31"/>
  <c r="E55" i="31"/>
  <c r="W51" i="31"/>
  <c r="V51" i="31"/>
  <c r="U51" i="31"/>
  <c r="T51" i="31"/>
  <c r="S51" i="31"/>
  <c r="R51" i="31"/>
  <c r="Q51" i="31"/>
  <c r="P51" i="31"/>
  <c r="O51" i="31"/>
  <c r="N51" i="31"/>
  <c r="M51" i="31"/>
  <c r="L51" i="31"/>
  <c r="K51" i="31"/>
  <c r="J51" i="31"/>
  <c r="I51" i="31"/>
  <c r="H51" i="31"/>
  <c r="G51" i="31"/>
  <c r="F51" i="31"/>
  <c r="E51" i="31"/>
  <c r="W50" i="31"/>
  <c r="V50" i="31"/>
  <c r="U50" i="31"/>
  <c r="T50" i="31"/>
  <c r="S50" i="31"/>
  <c r="P50" i="31"/>
  <c r="P52" i="31" s="1"/>
  <c r="P79" i="31" s="1"/>
  <c r="O50" i="31"/>
  <c r="O52" i="31" s="1"/>
  <c r="O79" i="31" s="1"/>
  <c r="N50" i="31"/>
  <c r="N52" i="31" s="1"/>
  <c r="N79" i="31" s="1"/>
  <c r="M50" i="31"/>
  <c r="M52" i="31" s="1"/>
  <c r="M79" i="31" s="1"/>
  <c r="L50" i="31"/>
  <c r="L52" i="31" s="1"/>
  <c r="L79" i="31" s="1"/>
  <c r="K50" i="31"/>
  <c r="K52" i="31" s="1"/>
  <c r="K79" i="31" s="1"/>
  <c r="J50" i="31"/>
  <c r="J52" i="31" s="1"/>
  <c r="J79" i="31" s="1"/>
  <c r="I50" i="31"/>
  <c r="H50" i="31"/>
  <c r="G50" i="31"/>
  <c r="F50" i="31"/>
  <c r="E50" i="31"/>
  <c r="W46" i="31"/>
  <c r="V46" i="31"/>
  <c r="U46" i="31"/>
  <c r="T46" i="31"/>
  <c r="S46" i="31"/>
  <c r="R46" i="31"/>
  <c r="Q46" i="31"/>
  <c r="P46" i="31"/>
  <c r="O46" i="31"/>
  <c r="N46" i="31"/>
  <c r="M46" i="31"/>
  <c r="L46" i="31"/>
  <c r="K46" i="31"/>
  <c r="J46" i="31"/>
  <c r="I46" i="31"/>
  <c r="H46" i="31"/>
  <c r="G46" i="31"/>
  <c r="F46" i="31"/>
  <c r="E46" i="31"/>
  <c r="W45" i="31"/>
  <c r="V45" i="31"/>
  <c r="U45" i="31"/>
  <c r="T45" i="31"/>
  <c r="S45" i="31"/>
  <c r="P45" i="31"/>
  <c r="P47" i="31" s="1"/>
  <c r="P78" i="31" s="1"/>
  <c r="O45" i="31"/>
  <c r="O47" i="31" s="1"/>
  <c r="O78" i="31" s="1"/>
  <c r="N45" i="31"/>
  <c r="N47" i="31" s="1"/>
  <c r="N78" i="31" s="1"/>
  <c r="M45" i="31"/>
  <c r="M47" i="31" s="1"/>
  <c r="M78" i="31" s="1"/>
  <c r="L45" i="31"/>
  <c r="L47" i="31" s="1"/>
  <c r="L78" i="31" s="1"/>
  <c r="K45" i="31"/>
  <c r="K47" i="31" s="1"/>
  <c r="K78" i="31" s="1"/>
  <c r="J45" i="31"/>
  <c r="J47" i="31" s="1"/>
  <c r="J78" i="31" s="1"/>
  <c r="I45" i="31"/>
  <c r="H45" i="31"/>
  <c r="G45" i="31"/>
  <c r="F45" i="31"/>
  <c r="E45" i="31"/>
  <c r="W41" i="31"/>
  <c r="V41" i="31"/>
  <c r="U41" i="31"/>
  <c r="T41" i="31"/>
  <c r="S41" i="31"/>
  <c r="R41" i="31"/>
  <c r="Q41" i="31"/>
  <c r="P41" i="31"/>
  <c r="O41" i="31"/>
  <c r="N41" i="31"/>
  <c r="M41" i="31"/>
  <c r="L41" i="31"/>
  <c r="K41" i="31"/>
  <c r="J41" i="31"/>
  <c r="I41" i="31"/>
  <c r="H41" i="31"/>
  <c r="G41" i="31"/>
  <c r="F41" i="31"/>
  <c r="E41" i="31"/>
  <c r="W40" i="31"/>
  <c r="V40" i="31"/>
  <c r="U40" i="31"/>
  <c r="T40" i="31"/>
  <c r="S40" i="31"/>
  <c r="P40" i="31"/>
  <c r="P42" i="31" s="1"/>
  <c r="P77" i="31" s="1"/>
  <c r="O40" i="31"/>
  <c r="O42" i="31" s="1"/>
  <c r="O77" i="31" s="1"/>
  <c r="N40" i="31"/>
  <c r="N42" i="31" s="1"/>
  <c r="N77" i="31" s="1"/>
  <c r="M40" i="31"/>
  <c r="M42" i="31" s="1"/>
  <c r="M77" i="31" s="1"/>
  <c r="L40" i="31"/>
  <c r="L42" i="31" s="1"/>
  <c r="L77" i="31" s="1"/>
  <c r="K40" i="31"/>
  <c r="K42" i="31" s="1"/>
  <c r="K77" i="31" s="1"/>
  <c r="J40" i="31"/>
  <c r="J42" i="31" s="1"/>
  <c r="J77" i="31" s="1"/>
  <c r="I40" i="31"/>
  <c r="H40" i="31"/>
  <c r="G40" i="31"/>
  <c r="F40" i="31"/>
  <c r="E40" i="31"/>
  <c r="W36" i="31"/>
  <c r="V36" i="31"/>
  <c r="U36" i="31"/>
  <c r="T36" i="31"/>
  <c r="S36" i="31"/>
  <c r="R36" i="31"/>
  <c r="Q36" i="31"/>
  <c r="P36" i="31"/>
  <c r="O36" i="31"/>
  <c r="N36" i="31"/>
  <c r="M36" i="31"/>
  <c r="L36" i="31"/>
  <c r="K36" i="31"/>
  <c r="J36" i="31"/>
  <c r="I36" i="31"/>
  <c r="H36" i="31"/>
  <c r="G36" i="31"/>
  <c r="F36" i="31"/>
  <c r="E36" i="31"/>
  <c r="W35" i="31"/>
  <c r="V35" i="31"/>
  <c r="U35" i="31"/>
  <c r="T35" i="31"/>
  <c r="S35" i="31"/>
  <c r="P35" i="31"/>
  <c r="P37" i="31" s="1"/>
  <c r="P76" i="31" s="1"/>
  <c r="O35" i="31"/>
  <c r="O37" i="31" s="1"/>
  <c r="O76" i="31" s="1"/>
  <c r="N35" i="31"/>
  <c r="N37" i="31" s="1"/>
  <c r="N76" i="31" s="1"/>
  <c r="M35" i="31"/>
  <c r="M37" i="31" s="1"/>
  <c r="M76" i="31" s="1"/>
  <c r="L35" i="31"/>
  <c r="L37" i="31" s="1"/>
  <c r="L76" i="31" s="1"/>
  <c r="K35" i="31"/>
  <c r="K37" i="31" s="1"/>
  <c r="K76" i="31" s="1"/>
  <c r="J35" i="31"/>
  <c r="J37" i="31" s="1"/>
  <c r="J76" i="31" s="1"/>
  <c r="I35" i="31"/>
  <c r="H35" i="31"/>
  <c r="G35" i="31"/>
  <c r="F35" i="31"/>
  <c r="E35" i="31"/>
  <c r="W31" i="31"/>
  <c r="V31" i="31"/>
  <c r="U31" i="31"/>
  <c r="T31" i="31"/>
  <c r="S31" i="31"/>
  <c r="R31" i="31"/>
  <c r="Q31" i="31"/>
  <c r="P31" i="31"/>
  <c r="O31" i="31"/>
  <c r="N31" i="31"/>
  <c r="M31" i="31"/>
  <c r="L31" i="31"/>
  <c r="K31" i="31"/>
  <c r="J31" i="31"/>
  <c r="I31" i="31"/>
  <c r="H31" i="31"/>
  <c r="G31" i="31"/>
  <c r="F31" i="31"/>
  <c r="E31" i="31"/>
  <c r="W30" i="31"/>
  <c r="V30" i="31"/>
  <c r="U30" i="31"/>
  <c r="T30" i="31"/>
  <c r="S30" i="31"/>
  <c r="Q30" i="31"/>
  <c r="Q32" i="31" s="1"/>
  <c r="Q75" i="31" s="1"/>
  <c r="P30" i="31"/>
  <c r="P32" i="31" s="1"/>
  <c r="P75" i="31" s="1"/>
  <c r="O30" i="31"/>
  <c r="O32" i="31" s="1"/>
  <c r="O75" i="31" s="1"/>
  <c r="N30" i="31"/>
  <c r="N32" i="31" s="1"/>
  <c r="N75" i="31" s="1"/>
  <c r="M30" i="31"/>
  <c r="M32" i="31" s="1"/>
  <c r="M75" i="31" s="1"/>
  <c r="L30" i="31"/>
  <c r="L32" i="31" s="1"/>
  <c r="L75" i="31" s="1"/>
  <c r="K30" i="31"/>
  <c r="K32" i="31" s="1"/>
  <c r="K75" i="31" s="1"/>
  <c r="J30" i="31"/>
  <c r="J32" i="31" s="1"/>
  <c r="J75" i="31" s="1"/>
  <c r="I30" i="31"/>
  <c r="H30" i="31"/>
  <c r="G30" i="31"/>
  <c r="F30" i="31"/>
  <c r="E30" i="31"/>
  <c r="W26" i="31"/>
  <c r="V26" i="31"/>
  <c r="U26" i="31"/>
  <c r="T26" i="31"/>
  <c r="S26" i="31"/>
  <c r="R26" i="31"/>
  <c r="Q26" i="31"/>
  <c r="P26" i="31"/>
  <c r="O26" i="31"/>
  <c r="N26" i="31"/>
  <c r="M26" i="31"/>
  <c r="L26" i="31"/>
  <c r="K26" i="31"/>
  <c r="J26" i="31"/>
  <c r="I26" i="31"/>
  <c r="H26" i="31"/>
  <c r="G26" i="31"/>
  <c r="F26" i="31"/>
  <c r="E26" i="31"/>
  <c r="W25" i="31"/>
  <c r="V25" i="31"/>
  <c r="U25" i="31"/>
  <c r="T25" i="31"/>
  <c r="S25" i="31"/>
  <c r="P25" i="31"/>
  <c r="P27" i="31" s="1"/>
  <c r="P74" i="31" s="1"/>
  <c r="O25" i="31"/>
  <c r="O27" i="31" s="1"/>
  <c r="O74" i="31" s="1"/>
  <c r="N25" i="31"/>
  <c r="N27" i="31" s="1"/>
  <c r="N74" i="31" s="1"/>
  <c r="M25" i="31"/>
  <c r="M27" i="31" s="1"/>
  <c r="M74" i="31" s="1"/>
  <c r="L25" i="31"/>
  <c r="L27" i="31" s="1"/>
  <c r="L74" i="31" s="1"/>
  <c r="K25" i="31"/>
  <c r="K27" i="31" s="1"/>
  <c r="K74" i="31" s="1"/>
  <c r="J25" i="31"/>
  <c r="J27" i="31" s="1"/>
  <c r="J74" i="31" s="1"/>
  <c r="I25" i="31"/>
  <c r="H25" i="31"/>
  <c r="G25" i="31"/>
  <c r="F25" i="31"/>
  <c r="E25" i="31"/>
  <c r="W21" i="31"/>
  <c r="V21" i="31"/>
  <c r="U21" i="31"/>
  <c r="T21" i="31"/>
  <c r="S21" i="31"/>
  <c r="R21" i="31"/>
  <c r="Q21" i="31"/>
  <c r="P21" i="31"/>
  <c r="O21" i="31"/>
  <c r="N21" i="31"/>
  <c r="M21" i="31"/>
  <c r="L21" i="31"/>
  <c r="K21" i="31"/>
  <c r="J21" i="31"/>
  <c r="I21" i="31"/>
  <c r="H21" i="31"/>
  <c r="G21" i="31"/>
  <c r="F21" i="31"/>
  <c r="E21" i="31"/>
  <c r="W20" i="31"/>
  <c r="V20" i="31"/>
  <c r="U20" i="31"/>
  <c r="T20" i="31"/>
  <c r="S20" i="31"/>
  <c r="P20" i="31"/>
  <c r="P22" i="31" s="1"/>
  <c r="P73" i="31" s="1"/>
  <c r="O20" i="31"/>
  <c r="O22" i="31" s="1"/>
  <c r="O73" i="31" s="1"/>
  <c r="N20" i="31"/>
  <c r="N22" i="31" s="1"/>
  <c r="N73" i="31" s="1"/>
  <c r="M20" i="31"/>
  <c r="M22" i="31" s="1"/>
  <c r="M73" i="31" s="1"/>
  <c r="L20" i="31"/>
  <c r="L22" i="31" s="1"/>
  <c r="L73" i="31" s="1"/>
  <c r="K20" i="31"/>
  <c r="K22" i="31" s="1"/>
  <c r="K73" i="31" s="1"/>
  <c r="J20" i="31"/>
  <c r="J22" i="31" s="1"/>
  <c r="J73" i="31" s="1"/>
  <c r="I20" i="31"/>
  <c r="H20" i="31"/>
  <c r="G20" i="31"/>
  <c r="F20" i="31"/>
  <c r="E20" i="31"/>
  <c r="W16" i="31"/>
  <c r="V16" i="31"/>
  <c r="U16" i="31"/>
  <c r="T16" i="31"/>
  <c r="S16" i="31"/>
  <c r="R16" i="31"/>
  <c r="Q16" i="31"/>
  <c r="P16" i="31"/>
  <c r="O16" i="31"/>
  <c r="N16" i="31"/>
  <c r="M16" i="31"/>
  <c r="L16" i="31"/>
  <c r="K16" i="31"/>
  <c r="J16" i="31"/>
  <c r="I16" i="31"/>
  <c r="H16" i="31"/>
  <c r="G16" i="31"/>
  <c r="F16" i="31"/>
  <c r="E16" i="31"/>
  <c r="W15" i="31"/>
  <c r="V15" i="31"/>
  <c r="U15" i="31"/>
  <c r="T15" i="31"/>
  <c r="S15" i="31"/>
  <c r="P15" i="31"/>
  <c r="P17" i="31" s="1"/>
  <c r="P72" i="31" s="1"/>
  <c r="O15" i="31"/>
  <c r="O17" i="31" s="1"/>
  <c r="O72" i="31" s="1"/>
  <c r="N15" i="31"/>
  <c r="N17" i="31" s="1"/>
  <c r="N72" i="31" s="1"/>
  <c r="M15" i="31"/>
  <c r="M17" i="31" s="1"/>
  <c r="M72" i="31" s="1"/>
  <c r="L15" i="31"/>
  <c r="L17" i="31" s="1"/>
  <c r="L72" i="31" s="1"/>
  <c r="K15" i="31"/>
  <c r="K17" i="31" s="1"/>
  <c r="K72" i="31" s="1"/>
  <c r="J15" i="31"/>
  <c r="J17" i="31" s="1"/>
  <c r="J72" i="31" s="1"/>
  <c r="I15" i="31"/>
  <c r="H15" i="31"/>
  <c r="G15" i="31"/>
  <c r="F15" i="31"/>
  <c r="E15" i="31"/>
  <c r="W11" i="31"/>
  <c r="V11" i="31"/>
  <c r="U11" i="31"/>
  <c r="T11" i="31"/>
  <c r="S11" i="31"/>
  <c r="R11" i="31"/>
  <c r="Q11" i="31"/>
  <c r="P11" i="31"/>
  <c r="O11" i="31"/>
  <c r="N11" i="31"/>
  <c r="M11" i="31"/>
  <c r="L11" i="31"/>
  <c r="K11" i="31"/>
  <c r="J11" i="31"/>
  <c r="I11" i="31"/>
  <c r="H11" i="31"/>
  <c r="G11" i="31"/>
  <c r="F11" i="31"/>
  <c r="E11" i="31"/>
  <c r="W10" i="31"/>
  <c r="V10" i="31"/>
  <c r="U10" i="31"/>
  <c r="T10" i="31"/>
  <c r="S10" i="31"/>
  <c r="P10" i="31"/>
  <c r="P12" i="31" s="1"/>
  <c r="P71" i="31" s="1"/>
  <c r="O10" i="31"/>
  <c r="O12" i="31" s="1"/>
  <c r="O71" i="31" s="1"/>
  <c r="N10" i="31"/>
  <c r="N12" i="31" s="1"/>
  <c r="N71" i="31" s="1"/>
  <c r="M10" i="31"/>
  <c r="M12" i="31" s="1"/>
  <c r="M71" i="31" s="1"/>
  <c r="L10" i="31"/>
  <c r="L12" i="31" s="1"/>
  <c r="L71" i="31" s="1"/>
  <c r="K10" i="31"/>
  <c r="K12" i="31" s="1"/>
  <c r="K71" i="31" s="1"/>
  <c r="J10" i="31"/>
  <c r="J12" i="31" s="1"/>
  <c r="J71" i="31" s="1"/>
  <c r="I10" i="31"/>
  <c r="H10" i="31"/>
  <c r="G10" i="31"/>
  <c r="F10" i="31"/>
  <c r="E10" i="31"/>
  <c r="A1" i="31"/>
  <c r="A16" i="3" s="1"/>
  <c r="G49" i="32"/>
  <c r="F49" i="32"/>
  <c r="E49" i="32"/>
  <c r="I48" i="32"/>
  <c r="H48" i="32"/>
  <c r="G48" i="32"/>
  <c r="F48" i="32"/>
  <c r="E48" i="32"/>
  <c r="G44" i="32"/>
  <c r="F44" i="32"/>
  <c r="E44" i="32"/>
  <c r="I43" i="32"/>
  <c r="H43" i="32"/>
  <c r="G43" i="32"/>
  <c r="F43" i="32"/>
  <c r="E43" i="32"/>
  <c r="I39" i="32"/>
  <c r="G39" i="32"/>
  <c r="F39" i="32"/>
  <c r="E39" i="32"/>
  <c r="G35" i="32"/>
  <c r="F35" i="32"/>
  <c r="E35" i="32"/>
  <c r="I34" i="32"/>
  <c r="H34" i="32"/>
  <c r="G34" i="32"/>
  <c r="F34" i="32"/>
  <c r="E34" i="32"/>
  <c r="G33" i="32"/>
  <c r="F33" i="32"/>
  <c r="E33" i="32"/>
  <c r="I32" i="32"/>
  <c r="H32" i="32"/>
  <c r="G32" i="32"/>
  <c r="F32" i="32"/>
  <c r="E32" i="32"/>
  <c r="I27" i="32"/>
  <c r="H27" i="32"/>
  <c r="G27" i="32"/>
  <c r="F27" i="32"/>
  <c r="E27" i="32"/>
  <c r="G25" i="32"/>
  <c r="F25" i="32"/>
  <c r="E25" i="32"/>
  <c r="G20" i="32"/>
  <c r="F20" i="32"/>
  <c r="E20" i="32"/>
  <c r="G19" i="32"/>
  <c r="F19" i="32"/>
  <c r="E19" i="32"/>
  <c r="I18" i="32"/>
  <c r="H18" i="32"/>
  <c r="G18" i="32"/>
  <c r="F18" i="32"/>
  <c r="E18" i="32"/>
  <c r="J15" i="32"/>
  <c r="G11" i="32"/>
  <c r="F11" i="32"/>
  <c r="E11" i="32"/>
  <c r="I10" i="32"/>
  <c r="I26" i="32" s="1"/>
  <c r="H10" i="32"/>
  <c r="H26" i="32" s="1"/>
  <c r="G10" i="32"/>
  <c r="G26" i="32" s="1"/>
  <c r="F10" i="32"/>
  <c r="F26" i="32" s="1"/>
  <c r="E10" i="32"/>
  <c r="E26" i="32" s="1"/>
  <c r="A1" i="32"/>
  <c r="A14" i="3" s="1"/>
  <c r="E259" i="30"/>
  <c r="E54" i="57" s="1"/>
  <c r="E258" i="30"/>
  <c r="E53" i="57" s="1"/>
  <c r="E257" i="30"/>
  <c r="E52" i="57" s="1"/>
  <c r="E256" i="30"/>
  <c r="E51" i="57" s="1"/>
  <c r="E255" i="30"/>
  <c r="E50" i="57" s="1"/>
  <c r="E254" i="30"/>
  <c r="E49" i="57" s="1"/>
  <c r="E252" i="30"/>
  <c r="E47" i="57" s="1"/>
  <c r="E251" i="30"/>
  <c r="E46" i="57" s="1"/>
  <c r="E250" i="30"/>
  <c r="E45" i="57" s="1"/>
  <c r="E249" i="30"/>
  <c r="E44" i="57" s="1"/>
  <c r="E248" i="30"/>
  <c r="E43" i="57" s="1"/>
  <c r="E247" i="30"/>
  <c r="E42" i="57" s="1"/>
  <c r="E245" i="30"/>
  <c r="E40" i="57" s="1"/>
  <c r="E244" i="30"/>
  <c r="E39" i="57" s="1"/>
  <c r="E243" i="30"/>
  <c r="E38" i="57" s="1"/>
  <c r="E242" i="30"/>
  <c r="E37" i="57" s="1"/>
  <c r="E241" i="30"/>
  <c r="E36" i="57" s="1"/>
  <c r="E240" i="30"/>
  <c r="E35" i="57" s="1"/>
  <c r="E238" i="30"/>
  <c r="E33" i="57" s="1"/>
  <c r="E237" i="30"/>
  <c r="E32" i="57" s="1"/>
  <c r="E236" i="30"/>
  <c r="E31" i="57" s="1"/>
  <c r="E235" i="30"/>
  <c r="E30" i="57" s="1"/>
  <c r="E234" i="30"/>
  <c r="E29" i="57" s="1"/>
  <c r="E233" i="30"/>
  <c r="E28" i="57" s="1"/>
  <c r="E231" i="30"/>
  <c r="E26" i="57" s="1"/>
  <c r="E230" i="30"/>
  <c r="E25" i="57" s="1"/>
  <c r="E229" i="30"/>
  <c r="E24" i="57" s="1"/>
  <c r="E228" i="30"/>
  <c r="E23" i="57" s="1"/>
  <c r="E227" i="30"/>
  <c r="E22" i="57" s="1"/>
  <c r="E226" i="30"/>
  <c r="E21" i="57" s="1"/>
  <c r="E224" i="30"/>
  <c r="E19" i="57" s="1"/>
  <c r="E223" i="30"/>
  <c r="E18" i="57" s="1"/>
  <c r="E222" i="30"/>
  <c r="E17" i="57" s="1"/>
  <c r="E221" i="30"/>
  <c r="E16" i="57" s="1"/>
  <c r="E220" i="30"/>
  <c r="E15" i="57" s="1"/>
  <c r="E219" i="30"/>
  <c r="E14" i="57" s="1"/>
  <c r="F45" i="30"/>
  <c r="F44" i="30"/>
  <c r="F43" i="30"/>
  <c r="F42" i="30"/>
  <c r="F41" i="30"/>
  <c r="F40" i="30"/>
  <c r="F39" i="30"/>
  <c r="F38" i="30"/>
  <c r="F37" i="30"/>
  <c r="F36" i="30"/>
  <c r="F35" i="30"/>
  <c r="F34" i="30"/>
  <c r="A1" i="30"/>
  <c r="A9" i="3" s="1"/>
  <c r="F138" i="50"/>
  <c r="F137" i="50"/>
  <c r="F136" i="50"/>
  <c r="G135" i="50"/>
  <c r="G134" i="50"/>
  <c r="G133" i="50"/>
  <c r="G132" i="50"/>
  <c r="G131" i="50"/>
  <c r="F130" i="50"/>
  <c r="F129" i="50"/>
  <c r="F128" i="50"/>
  <c r="F127" i="50"/>
  <c r="F126" i="50"/>
  <c r="F125" i="50"/>
  <c r="F124" i="50"/>
  <c r="F123" i="50"/>
  <c r="F122" i="50"/>
  <c r="F121" i="50"/>
  <c r="G230" i="44"/>
  <c r="F230" i="44"/>
  <c r="E230" i="44"/>
  <c r="D230" i="44"/>
  <c r="C230" i="44"/>
  <c r="B230" i="44"/>
  <c r="G229" i="44"/>
  <c r="F229" i="44"/>
  <c r="E229" i="44"/>
  <c r="D229" i="44"/>
  <c r="C229" i="44"/>
  <c r="B229" i="44"/>
  <c r="G228" i="44"/>
  <c r="F228" i="44"/>
  <c r="E228" i="44"/>
  <c r="D228" i="44"/>
  <c r="C228" i="44"/>
  <c r="B228" i="44"/>
  <c r="A228" i="44"/>
  <c r="G227" i="44"/>
  <c r="F227" i="44"/>
  <c r="E227" i="44"/>
  <c r="D227" i="44"/>
  <c r="C227" i="44"/>
  <c r="B227" i="44"/>
  <c r="A227" i="44"/>
  <c r="G226" i="44"/>
  <c r="F226" i="44"/>
  <c r="E226" i="44"/>
  <c r="D226" i="44"/>
  <c r="C226" i="44"/>
  <c r="B226" i="44"/>
  <c r="A226" i="44"/>
  <c r="G225" i="44"/>
  <c r="F225" i="44"/>
  <c r="E225" i="44"/>
  <c r="D225" i="44"/>
  <c r="C225" i="44"/>
  <c r="B225" i="44"/>
  <c r="A225" i="44"/>
  <c r="G224" i="44"/>
  <c r="F224" i="44"/>
  <c r="E224" i="44"/>
  <c r="D224" i="44"/>
  <c r="C224" i="44"/>
  <c r="B224" i="44"/>
  <c r="A224" i="44"/>
  <c r="G223" i="44"/>
  <c r="F223" i="44"/>
  <c r="E223" i="44"/>
  <c r="D223" i="44"/>
  <c r="C223" i="44"/>
  <c r="B223" i="44"/>
  <c r="A223" i="44"/>
  <c r="G222" i="44"/>
  <c r="F222" i="44"/>
  <c r="E222" i="44"/>
  <c r="D222" i="44"/>
  <c r="C222" i="44"/>
  <c r="B222" i="44"/>
  <c r="A222" i="44"/>
  <c r="G221" i="44"/>
  <c r="F221" i="44"/>
  <c r="E221" i="44"/>
  <c r="D221" i="44"/>
  <c r="C221" i="44"/>
  <c r="B221" i="44"/>
  <c r="A221" i="44"/>
  <c r="G220" i="44"/>
  <c r="F220" i="44"/>
  <c r="E220" i="44"/>
  <c r="D220" i="44"/>
  <c r="C220" i="44"/>
  <c r="B220" i="44"/>
  <c r="A220" i="44"/>
  <c r="G219" i="44"/>
  <c r="F219" i="44"/>
  <c r="E219" i="44"/>
  <c r="D219" i="44"/>
  <c r="C219" i="44"/>
  <c r="B219" i="44"/>
  <c r="A219" i="44"/>
  <c r="G218" i="44"/>
  <c r="F218" i="44"/>
  <c r="E218" i="44"/>
  <c r="D218" i="44"/>
  <c r="C218" i="44"/>
  <c r="B218" i="44"/>
  <c r="A218" i="44"/>
  <c r="G217" i="44"/>
  <c r="F217" i="44"/>
  <c r="E217" i="44"/>
  <c r="D217" i="44"/>
  <c r="C217" i="44"/>
  <c r="B217" i="44"/>
  <c r="A217" i="44"/>
  <c r="G216" i="44"/>
  <c r="F216" i="44"/>
  <c r="E216" i="44"/>
  <c r="D216" i="44"/>
  <c r="C216" i="44"/>
  <c r="B216" i="44"/>
  <c r="A216" i="44"/>
  <c r="G215" i="44"/>
  <c r="F215" i="44"/>
  <c r="E215" i="44"/>
  <c r="D215" i="44"/>
  <c r="C215" i="44"/>
  <c r="B215" i="44"/>
  <c r="A215" i="44"/>
  <c r="G214" i="44"/>
  <c r="F214" i="44"/>
  <c r="E214" i="44"/>
  <c r="D214" i="44"/>
  <c r="C214" i="44"/>
  <c r="B214" i="44"/>
  <c r="A214" i="44"/>
  <c r="G213" i="44"/>
  <c r="F213" i="44"/>
  <c r="E213" i="44"/>
  <c r="D213" i="44"/>
  <c r="C213" i="44"/>
  <c r="B213" i="44"/>
  <c r="A213" i="44"/>
  <c r="G212" i="44"/>
  <c r="F212" i="44"/>
  <c r="E212" i="44"/>
  <c r="D212" i="44"/>
  <c r="C212" i="44"/>
  <c r="B212" i="44"/>
  <c r="A212" i="44"/>
  <c r="G211" i="44"/>
  <c r="F211" i="44"/>
  <c r="E211" i="44"/>
  <c r="D211" i="44"/>
  <c r="C211" i="44"/>
  <c r="B211" i="44"/>
  <c r="A211" i="44"/>
  <c r="G210" i="44"/>
  <c r="F210" i="44"/>
  <c r="E210" i="44"/>
  <c r="D210" i="44"/>
  <c r="C210" i="44"/>
  <c r="B210" i="44"/>
  <c r="A210" i="44"/>
  <c r="G209" i="44"/>
  <c r="F209" i="44"/>
  <c r="E209" i="44"/>
  <c r="D209" i="44"/>
  <c r="C209" i="44"/>
  <c r="B209" i="44"/>
  <c r="A209" i="44"/>
  <c r="G208" i="44"/>
  <c r="F208" i="44"/>
  <c r="E208" i="44"/>
  <c r="D208" i="44"/>
  <c r="C208" i="44"/>
  <c r="B208" i="44"/>
  <c r="A208" i="44"/>
  <c r="G207" i="44"/>
  <c r="F207" i="44"/>
  <c r="E207" i="44"/>
  <c r="D207" i="44"/>
  <c r="C207" i="44"/>
  <c r="B207" i="44"/>
  <c r="A207" i="44"/>
  <c r="G206" i="44"/>
  <c r="F206" i="44"/>
  <c r="E206" i="44"/>
  <c r="D206" i="44"/>
  <c r="C206" i="44"/>
  <c r="B206" i="44"/>
  <c r="A206" i="44"/>
  <c r="G205" i="44"/>
  <c r="F205" i="44"/>
  <c r="E205" i="44"/>
  <c r="D205" i="44"/>
  <c r="C205" i="44"/>
  <c r="B205" i="44"/>
  <c r="A205" i="44"/>
  <c r="G204" i="44"/>
  <c r="F204" i="44"/>
  <c r="E204" i="44"/>
  <c r="D204" i="44"/>
  <c r="C204" i="44"/>
  <c r="B204" i="44"/>
  <c r="A204" i="44"/>
  <c r="G203" i="44"/>
  <c r="F203" i="44"/>
  <c r="E203" i="44"/>
  <c r="D203" i="44"/>
  <c r="C203" i="44"/>
  <c r="B203" i="44"/>
  <c r="A203" i="44"/>
  <c r="G202" i="44"/>
  <c r="F202" i="44"/>
  <c r="E202" i="44"/>
  <c r="D202" i="44"/>
  <c r="C202" i="44"/>
  <c r="B202" i="44"/>
  <c r="A202" i="44"/>
  <c r="G201" i="44"/>
  <c r="F201" i="44"/>
  <c r="E201" i="44"/>
  <c r="D201" i="44"/>
  <c r="C201" i="44"/>
  <c r="B201" i="44"/>
  <c r="A201" i="44"/>
  <c r="G200" i="44"/>
  <c r="F200" i="44"/>
  <c r="E200" i="44"/>
  <c r="D200" i="44"/>
  <c r="C200" i="44"/>
  <c r="B200" i="44"/>
  <c r="A200" i="44"/>
  <c r="G199" i="44"/>
  <c r="F199" i="44"/>
  <c r="E199" i="44"/>
  <c r="D199" i="44"/>
  <c r="C199" i="44"/>
  <c r="B199" i="44"/>
  <c r="A199" i="44"/>
  <c r="G198" i="44"/>
  <c r="F198" i="44"/>
  <c r="E198" i="44"/>
  <c r="D198" i="44"/>
  <c r="C198" i="44"/>
  <c r="B198" i="44"/>
  <c r="A198" i="44"/>
  <c r="G197" i="44"/>
  <c r="F197" i="44"/>
  <c r="E197" i="44"/>
  <c r="D197" i="44"/>
  <c r="C197" i="44"/>
  <c r="B197" i="44"/>
  <c r="A197" i="44"/>
  <c r="G196" i="44"/>
  <c r="F196" i="44"/>
  <c r="E196" i="44"/>
  <c r="D196" i="44"/>
  <c r="C196" i="44"/>
  <c r="B196" i="44"/>
  <c r="A196" i="44"/>
  <c r="G195" i="44"/>
  <c r="F195" i="44"/>
  <c r="E195" i="44"/>
  <c r="D195" i="44"/>
  <c r="C195" i="44"/>
  <c r="B195" i="44"/>
  <c r="A195" i="44"/>
  <c r="G194" i="44"/>
  <c r="F194" i="44"/>
  <c r="E194" i="44"/>
  <c r="D194" i="44"/>
  <c r="C194" i="44"/>
  <c r="B194" i="44"/>
  <c r="A194" i="44"/>
  <c r="G193" i="44"/>
  <c r="F193" i="44"/>
  <c r="E193" i="44"/>
  <c r="D193" i="44"/>
  <c r="C193" i="44"/>
  <c r="B193" i="44"/>
  <c r="A193" i="44"/>
  <c r="G192" i="44"/>
  <c r="F192" i="44"/>
  <c r="E192" i="44"/>
  <c r="D192" i="44"/>
  <c r="C192" i="44"/>
  <c r="B192" i="44"/>
  <c r="A192" i="44"/>
  <c r="G191" i="44"/>
  <c r="F191" i="44"/>
  <c r="E191" i="44"/>
  <c r="D191" i="44"/>
  <c r="C191" i="44"/>
  <c r="B191" i="44"/>
  <c r="A191" i="44"/>
  <c r="G190" i="44"/>
  <c r="F190" i="44"/>
  <c r="E190" i="44"/>
  <c r="D190" i="44"/>
  <c r="C190" i="44"/>
  <c r="B190" i="44"/>
  <c r="A190" i="44"/>
  <c r="G189" i="44"/>
  <c r="F189" i="44"/>
  <c r="E189" i="44"/>
  <c r="D189" i="44"/>
  <c r="C189" i="44"/>
  <c r="B189" i="44"/>
  <c r="A189" i="44"/>
  <c r="G188" i="44"/>
  <c r="F188" i="44"/>
  <c r="E188" i="44"/>
  <c r="D188" i="44"/>
  <c r="C188" i="44"/>
  <c r="B188" i="44"/>
  <c r="A188" i="44"/>
  <c r="G187" i="44"/>
  <c r="F187" i="44"/>
  <c r="E187" i="44"/>
  <c r="D187" i="44"/>
  <c r="C187" i="44"/>
  <c r="B187" i="44"/>
  <c r="A187" i="44"/>
  <c r="G186" i="44"/>
  <c r="F186" i="44"/>
  <c r="E186" i="44"/>
  <c r="D186" i="44"/>
  <c r="C186" i="44"/>
  <c r="B186" i="44"/>
  <c r="A186" i="44"/>
  <c r="G185" i="44"/>
  <c r="F185" i="44"/>
  <c r="E185" i="44"/>
  <c r="D185" i="44"/>
  <c r="C185" i="44"/>
  <c r="B185" i="44"/>
  <c r="A185" i="44"/>
  <c r="G184" i="44"/>
  <c r="F184" i="44"/>
  <c r="E184" i="44"/>
  <c r="D184" i="44"/>
  <c r="C184" i="44"/>
  <c r="B184" i="44"/>
  <c r="A184" i="44"/>
  <c r="G183" i="44"/>
  <c r="F183" i="44"/>
  <c r="E183" i="44"/>
  <c r="D183" i="44"/>
  <c r="C183" i="44"/>
  <c r="B183" i="44"/>
  <c r="A183" i="44"/>
  <c r="G182" i="44"/>
  <c r="F182" i="44"/>
  <c r="E182" i="44"/>
  <c r="D182" i="44"/>
  <c r="C182" i="44"/>
  <c r="B182" i="44"/>
  <c r="A182" i="44"/>
  <c r="G181" i="44"/>
  <c r="F181" i="44"/>
  <c r="E181" i="44"/>
  <c r="D181" i="44"/>
  <c r="C181" i="44"/>
  <c r="B181" i="44"/>
  <c r="A181" i="44"/>
  <c r="G180" i="44"/>
  <c r="F180" i="44"/>
  <c r="E180" i="44"/>
  <c r="D180" i="44"/>
  <c r="C180" i="44"/>
  <c r="B180" i="44"/>
  <c r="A180" i="44"/>
  <c r="G179" i="44"/>
  <c r="F179" i="44"/>
  <c r="E179" i="44"/>
  <c r="D179" i="44"/>
  <c r="C179" i="44"/>
  <c r="B179" i="44"/>
  <c r="A179" i="44"/>
  <c r="G178" i="44"/>
  <c r="F178" i="44"/>
  <c r="E178" i="44"/>
  <c r="D178" i="44"/>
  <c r="C178" i="44"/>
  <c r="B178" i="44"/>
  <c r="A178" i="44"/>
  <c r="G177" i="44"/>
  <c r="F177" i="44"/>
  <c r="E177" i="44"/>
  <c r="D177" i="44"/>
  <c r="C177" i="44"/>
  <c r="B177" i="44"/>
  <c r="A177" i="44"/>
  <c r="G176" i="44"/>
  <c r="F176" i="44"/>
  <c r="E176" i="44"/>
  <c r="D176" i="44"/>
  <c r="C176" i="44"/>
  <c r="B176" i="44"/>
  <c r="A176" i="44"/>
  <c r="G175" i="44"/>
  <c r="F175" i="44"/>
  <c r="E175" i="44"/>
  <c r="D175" i="44"/>
  <c r="C175" i="44"/>
  <c r="B175" i="44"/>
  <c r="A175" i="44"/>
  <c r="G174" i="44"/>
  <c r="F174" i="44"/>
  <c r="E174" i="44"/>
  <c r="D174" i="44"/>
  <c r="C174" i="44"/>
  <c r="B174" i="44"/>
  <c r="A174" i="44"/>
  <c r="G173" i="44"/>
  <c r="F173" i="44"/>
  <c r="E173" i="44"/>
  <c r="D173" i="44"/>
  <c r="C173" i="44"/>
  <c r="B173" i="44"/>
  <c r="A173" i="44"/>
  <c r="G172" i="44"/>
  <c r="F172" i="44"/>
  <c r="E172" i="44"/>
  <c r="D172" i="44"/>
  <c r="C172" i="44"/>
  <c r="B172" i="44"/>
  <c r="A172" i="44"/>
  <c r="G171" i="44"/>
  <c r="F171" i="44"/>
  <c r="E171" i="44"/>
  <c r="D171" i="44"/>
  <c r="C171" i="44"/>
  <c r="B171" i="44"/>
  <c r="A171" i="44"/>
  <c r="G170" i="44"/>
  <c r="F170" i="44"/>
  <c r="E170" i="44"/>
  <c r="D170" i="44"/>
  <c r="C170" i="44"/>
  <c r="B170" i="44"/>
  <c r="A170" i="44"/>
  <c r="G169" i="44"/>
  <c r="F169" i="44"/>
  <c r="E169" i="44"/>
  <c r="D169" i="44"/>
  <c r="C169" i="44"/>
  <c r="B169" i="44"/>
  <c r="A169" i="44"/>
  <c r="G168" i="44"/>
  <c r="F168" i="44"/>
  <c r="E168" i="44"/>
  <c r="D168" i="44"/>
  <c r="C168" i="44"/>
  <c r="B168" i="44"/>
  <c r="A168" i="44"/>
  <c r="G167" i="44"/>
  <c r="F167" i="44"/>
  <c r="E167" i="44"/>
  <c r="D167" i="44"/>
  <c r="C167" i="44"/>
  <c r="B167" i="44"/>
  <c r="A167" i="44"/>
  <c r="G166" i="44"/>
  <c r="F166" i="44"/>
  <c r="E166" i="44"/>
  <c r="D166" i="44"/>
  <c r="C166" i="44"/>
  <c r="B166" i="44"/>
  <c r="A166" i="44"/>
  <c r="G165" i="44"/>
  <c r="F165" i="44"/>
  <c r="E165" i="44"/>
  <c r="D165" i="44"/>
  <c r="C165" i="44"/>
  <c r="B165" i="44"/>
  <c r="A165" i="44"/>
  <c r="G164" i="44"/>
  <c r="F164" i="44"/>
  <c r="E164" i="44"/>
  <c r="D164" i="44"/>
  <c r="C164" i="44"/>
  <c r="B164" i="44"/>
  <c r="A164" i="44"/>
  <c r="G163" i="44"/>
  <c r="F163" i="44"/>
  <c r="E163" i="44"/>
  <c r="D163" i="44"/>
  <c r="C163" i="44"/>
  <c r="B163" i="44"/>
  <c r="A163" i="44"/>
  <c r="G162" i="44"/>
  <c r="F162" i="44"/>
  <c r="E162" i="44"/>
  <c r="D162" i="44"/>
  <c r="C162" i="44"/>
  <c r="B162" i="44"/>
  <c r="A162" i="44"/>
  <c r="G161" i="44"/>
  <c r="F161" i="44"/>
  <c r="E161" i="44"/>
  <c r="D161" i="44"/>
  <c r="C161" i="44"/>
  <c r="B161" i="44"/>
  <c r="A161" i="44"/>
  <c r="G160" i="44"/>
  <c r="F160" i="44"/>
  <c r="E160" i="44"/>
  <c r="D160" i="44"/>
  <c r="C160" i="44"/>
  <c r="B160" i="44"/>
  <c r="A160" i="44"/>
  <c r="G159" i="44"/>
  <c r="F159" i="44"/>
  <c r="E159" i="44"/>
  <c r="D159" i="44"/>
  <c r="C159" i="44"/>
  <c r="B159" i="44"/>
  <c r="A159" i="44"/>
  <c r="G158" i="44"/>
  <c r="F158" i="44"/>
  <c r="E158" i="44"/>
  <c r="D158" i="44"/>
  <c r="C158" i="44"/>
  <c r="B158" i="44"/>
  <c r="A158" i="44"/>
  <c r="G157" i="44"/>
  <c r="F157" i="44"/>
  <c r="E157" i="44"/>
  <c r="D157" i="44"/>
  <c r="C157" i="44"/>
  <c r="B157" i="44"/>
  <c r="A157" i="44"/>
  <c r="G156" i="44"/>
  <c r="F156" i="44"/>
  <c r="E156" i="44"/>
  <c r="D156" i="44"/>
  <c r="C156" i="44"/>
  <c r="B156" i="44"/>
  <c r="A156" i="44"/>
  <c r="G155" i="44"/>
  <c r="F155" i="44"/>
  <c r="E155" i="44"/>
  <c r="D155" i="44"/>
  <c r="C155" i="44"/>
  <c r="B155" i="44"/>
  <c r="A155" i="44"/>
  <c r="G154" i="44"/>
  <c r="F154" i="44"/>
  <c r="E154" i="44"/>
  <c r="D154" i="44"/>
  <c r="C154" i="44"/>
  <c r="B154" i="44"/>
  <c r="A154" i="44"/>
  <c r="G153" i="44"/>
  <c r="F153" i="44"/>
  <c r="E153" i="44"/>
  <c r="D153" i="44"/>
  <c r="C153" i="44"/>
  <c r="B153" i="44"/>
  <c r="A153" i="44"/>
  <c r="G152" i="44"/>
  <c r="F152" i="44"/>
  <c r="E152" i="44"/>
  <c r="D152" i="44"/>
  <c r="C152" i="44"/>
  <c r="B152" i="44"/>
  <c r="A152" i="44"/>
  <c r="G151" i="44"/>
  <c r="F151" i="44"/>
  <c r="E151" i="44"/>
  <c r="D151" i="44"/>
  <c r="C151" i="44"/>
  <c r="B151" i="44"/>
  <c r="A151" i="44"/>
  <c r="G150" i="44"/>
  <c r="F150" i="44"/>
  <c r="E150" i="44"/>
  <c r="D150" i="44"/>
  <c r="C150" i="44"/>
  <c r="B150" i="44"/>
  <c r="A150" i="44"/>
  <c r="G149" i="44"/>
  <c r="F149" i="44"/>
  <c r="E149" i="44"/>
  <c r="D149" i="44"/>
  <c r="C149" i="44"/>
  <c r="B149" i="44"/>
  <c r="A149" i="44"/>
  <c r="G148" i="44"/>
  <c r="F148" i="44"/>
  <c r="E148" i="44"/>
  <c r="D148" i="44"/>
  <c r="C148" i="44"/>
  <c r="B148" i="44"/>
  <c r="A148" i="44"/>
  <c r="G147" i="44"/>
  <c r="F147" i="44"/>
  <c r="E147" i="44"/>
  <c r="D147" i="44"/>
  <c r="C147" i="44"/>
  <c r="B147" i="44"/>
  <c r="A147" i="44"/>
  <c r="G146" i="44"/>
  <c r="F146" i="44"/>
  <c r="E146" i="44"/>
  <c r="D146" i="44"/>
  <c r="C146" i="44"/>
  <c r="B146" i="44"/>
  <c r="A146" i="44"/>
  <c r="G145" i="44"/>
  <c r="F145" i="44"/>
  <c r="E145" i="44"/>
  <c r="D145" i="44"/>
  <c r="C145" i="44"/>
  <c r="B145" i="44"/>
  <c r="A145" i="44"/>
  <c r="G144" i="44"/>
  <c r="F144" i="44"/>
  <c r="E144" i="44"/>
  <c r="D144" i="44"/>
  <c r="C144" i="44"/>
  <c r="B144" i="44"/>
  <c r="A144" i="44"/>
  <c r="G143" i="44"/>
  <c r="F143" i="44"/>
  <c r="E143" i="44"/>
  <c r="D143" i="44"/>
  <c r="C143" i="44"/>
  <c r="B143" i="44"/>
  <c r="A143" i="44"/>
  <c r="G142" i="44"/>
  <c r="F142" i="44"/>
  <c r="E142" i="44"/>
  <c r="D142" i="44"/>
  <c r="C142" i="44"/>
  <c r="B142" i="44"/>
  <c r="A142" i="44"/>
  <c r="G141" i="44"/>
  <c r="F141" i="44"/>
  <c r="E141" i="44"/>
  <c r="D141" i="44"/>
  <c r="C141" i="44"/>
  <c r="B141" i="44"/>
  <c r="A141" i="44"/>
  <c r="G140" i="44"/>
  <c r="F140" i="44"/>
  <c r="E140" i="44"/>
  <c r="D140" i="44"/>
  <c r="C140" i="44"/>
  <c r="B140" i="44"/>
  <c r="A140" i="44"/>
  <c r="G139" i="44"/>
  <c r="F139" i="44"/>
  <c r="E139" i="44"/>
  <c r="D139" i="44"/>
  <c r="C139" i="44"/>
  <c r="B139" i="44"/>
  <c r="A139" i="44"/>
  <c r="G138" i="44"/>
  <c r="F138" i="44"/>
  <c r="E138" i="44"/>
  <c r="D138" i="44"/>
  <c r="C138" i="44"/>
  <c r="B138" i="44"/>
  <c r="A138" i="44"/>
  <c r="G137" i="44"/>
  <c r="F137" i="44"/>
  <c r="E137" i="44"/>
  <c r="D137" i="44"/>
  <c r="C137" i="44"/>
  <c r="B137" i="44"/>
  <c r="A137" i="44"/>
  <c r="G136" i="44"/>
  <c r="F136" i="44"/>
  <c r="E136" i="44"/>
  <c r="D136" i="44"/>
  <c r="C136" i="44"/>
  <c r="B136" i="44"/>
  <c r="A136" i="44"/>
  <c r="G135" i="44"/>
  <c r="F135" i="44"/>
  <c r="E135" i="44"/>
  <c r="D135" i="44"/>
  <c r="C135" i="44"/>
  <c r="B135" i="44"/>
  <c r="A135" i="44"/>
  <c r="G134" i="44"/>
  <c r="F134" i="44"/>
  <c r="E134" i="44"/>
  <c r="D134" i="44"/>
  <c r="C134" i="44"/>
  <c r="B134" i="44"/>
  <c r="A134" i="44"/>
  <c r="G133" i="44"/>
  <c r="F133" i="44"/>
  <c r="E133" i="44"/>
  <c r="D133" i="44"/>
  <c r="C133" i="44"/>
  <c r="B133" i="44"/>
  <c r="A133" i="44"/>
  <c r="G132" i="44"/>
  <c r="F132" i="44"/>
  <c r="E132" i="44"/>
  <c r="D132" i="44"/>
  <c r="C132" i="44"/>
  <c r="B132" i="44"/>
  <c r="A132" i="44"/>
  <c r="G131" i="44"/>
  <c r="F131" i="44"/>
  <c r="E131" i="44"/>
  <c r="D131" i="44"/>
  <c r="C131" i="44"/>
  <c r="B131" i="44"/>
  <c r="A131" i="44"/>
  <c r="G130" i="44"/>
  <c r="F130" i="44"/>
  <c r="E130" i="44"/>
  <c r="D130" i="44"/>
  <c r="C130" i="44"/>
  <c r="B130" i="44"/>
  <c r="A130" i="44"/>
  <c r="G129" i="44"/>
  <c r="F129" i="44"/>
  <c r="E129" i="44"/>
  <c r="D129" i="44"/>
  <c r="C129" i="44"/>
  <c r="B129" i="44"/>
  <c r="A129" i="44"/>
  <c r="G128" i="44"/>
  <c r="F128" i="44"/>
  <c r="E128" i="44"/>
  <c r="D128" i="44"/>
  <c r="C128" i="44"/>
  <c r="B128" i="44"/>
  <c r="A128" i="44"/>
  <c r="G127" i="44"/>
  <c r="F127" i="44"/>
  <c r="E127" i="44"/>
  <c r="D127" i="44"/>
  <c r="C127" i="44"/>
  <c r="B127" i="44"/>
  <c r="A127" i="44"/>
  <c r="G126" i="44"/>
  <c r="F126" i="44"/>
  <c r="E126" i="44"/>
  <c r="D126" i="44"/>
  <c r="C126" i="44"/>
  <c r="B126" i="44"/>
  <c r="A126" i="44"/>
  <c r="G125" i="44"/>
  <c r="F125" i="44"/>
  <c r="E125" i="44"/>
  <c r="D125" i="44"/>
  <c r="C125" i="44"/>
  <c r="B125" i="44"/>
  <c r="A125" i="44"/>
  <c r="G124" i="44"/>
  <c r="F124" i="44"/>
  <c r="E124" i="44"/>
  <c r="D124" i="44"/>
  <c r="C124" i="44"/>
  <c r="B124" i="44"/>
  <c r="A124" i="44"/>
  <c r="G123" i="44"/>
  <c r="F123" i="44"/>
  <c r="E123" i="44"/>
  <c r="D123" i="44"/>
  <c r="C123" i="44"/>
  <c r="B123" i="44"/>
  <c r="A123" i="44"/>
  <c r="G122" i="44"/>
  <c r="F122" i="44"/>
  <c r="E122" i="44"/>
  <c r="D122" i="44"/>
  <c r="C122" i="44"/>
  <c r="B122" i="44"/>
  <c r="A122" i="44"/>
  <c r="G121" i="44"/>
  <c r="F121" i="44"/>
  <c r="E121" i="44"/>
  <c r="D121" i="44"/>
  <c r="C121" i="44"/>
  <c r="B121" i="44"/>
  <c r="A121" i="44"/>
  <c r="G120" i="44"/>
  <c r="F120" i="44"/>
  <c r="E120" i="44"/>
  <c r="D120" i="44"/>
  <c r="C120" i="44"/>
  <c r="B120" i="44"/>
  <c r="A120" i="44"/>
  <c r="G119" i="44"/>
  <c r="F119" i="44"/>
  <c r="E119" i="44"/>
  <c r="D119" i="44"/>
  <c r="C119" i="44"/>
  <c r="B119" i="44"/>
  <c r="A119" i="44"/>
  <c r="G118" i="44"/>
  <c r="F118" i="44"/>
  <c r="E118" i="44"/>
  <c r="D118" i="44"/>
  <c r="C118" i="44"/>
  <c r="B118" i="44"/>
  <c r="A118" i="44"/>
  <c r="G117" i="44"/>
  <c r="F117" i="44"/>
  <c r="E117" i="44"/>
  <c r="D117" i="44"/>
  <c r="C117" i="44"/>
  <c r="B117" i="44"/>
  <c r="A117" i="44"/>
  <c r="G116" i="44"/>
  <c r="F116" i="44"/>
  <c r="E116" i="44"/>
  <c r="D116" i="44"/>
  <c r="C116" i="44"/>
  <c r="B116" i="44"/>
  <c r="A116" i="44"/>
  <c r="G115" i="44"/>
  <c r="F115" i="44"/>
  <c r="E115" i="44"/>
  <c r="D115" i="44"/>
  <c r="C115" i="44"/>
  <c r="B115" i="44"/>
  <c r="A115" i="44"/>
  <c r="G114" i="44"/>
  <c r="F114" i="44"/>
  <c r="E114" i="44"/>
  <c r="D114" i="44"/>
  <c r="C114" i="44"/>
  <c r="B114" i="44"/>
  <c r="A114" i="44"/>
  <c r="G113" i="44"/>
  <c r="F113" i="44"/>
  <c r="E113" i="44"/>
  <c r="D113" i="44"/>
  <c r="C113" i="44"/>
  <c r="B113" i="44"/>
  <c r="A113" i="44"/>
  <c r="G112" i="44"/>
  <c r="F112" i="44"/>
  <c r="E112" i="44"/>
  <c r="D112" i="44"/>
  <c r="C112" i="44"/>
  <c r="B112" i="44"/>
  <c r="A112" i="44"/>
  <c r="G111" i="44"/>
  <c r="F111" i="44"/>
  <c r="E111" i="44"/>
  <c r="D111" i="44"/>
  <c r="C111" i="44"/>
  <c r="B111" i="44"/>
  <c r="A111" i="44"/>
  <c r="G110" i="44"/>
  <c r="F110" i="44"/>
  <c r="E110" i="44"/>
  <c r="D110" i="44"/>
  <c r="C110" i="44"/>
  <c r="B110" i="44"/>
  <c r="A110" i="44"/>
  <c r="G109" i="44"/>
  <c r="F109" i="44"/>
  <c r="E109" i="44"/>
  <c r="D109" i="44"/>
  <c r="C109" i="44"/>
  <c r="B109" i="44"/>
  <c r="A109" i="44"/>
  <c r="G108" i="44"/>
  <c r="F108" i="44"/>
  <c r="E108" i="44"/>
  <c r="D108" i="44"/>
  <c r="C108" i="44"/>
  <c r="B108" i="44"/>
  <c r="A108" i="44"/>
  <c r="G107" i="44"/>
  <c r="F107" i="44"/>
  <c r="E107" i="44"/>
  <c r="D107" i="44"/>
  <c r="C107" i="44"/>
  <c r="B107" i="44"/>
  <c r="A107" i="44"/>
  <c r="G106" i="44"/>
  <c r="F106" i="44"/>
  <c r="E106" i="44"/>
  <c r="D106" i="44"/>
  <c r="C106" i="44"/>
  <c r="B106" i="44"/>
  <c r="A106" i="44"/>
  <c r="G105" i="44"/>
  <c r="F105" i="44"/>
  <c r="E105" i="44"/>
  <c r="D105" i="44"/>
  <c r="C105" i="44"/>
  <c r="B105" i="44"/>
  <c r="A105" i="44"/>
  <c r="G104" i="44"/>
  <c r="F104" i="44"/>
  <c r="E104" i="44"/>
  <c r="D104" i="44"/>
  <c r="C104" i="44"/>
  <c r="B104" i="44"/>
  <c r="A104" i="44"/>
  <c r="G103" i="44"/>
  <c r="F103" i="44"/>
  <c r="E103" i="44"/>
  <c r="D103" i="44"/>
  <c r="C103" i="44"/>
  <c r="B103" i="44"/>
  <c r="A103" i="44"/>
  <c r="G102" i="44"/>
  <c r="F102" i="44"/>
  <c r="E102" i="44"/>
  <c r="D102" i="44"/>
  <c r="C102" i="44"/>
  <c r="B102" i="44"/>
  <c r="A102" i="44"/>
  <c r="G101" i="44"/>
  <c r="F101" i="44"/>
  <c r="E101" i="44"/>
  <c r="D101" i="44"/>
  <c r="C101" i="44"/>
  <c r="B101" i="44"/>
  <c r="A101" i="44"/>
  <c r="G100" i="44"/>
  <c r="F100" i="44"/>
  <c r="E100" i="44"/>
  <c r="D100" i="44"/>
  <c r="C100" i="44"/>
  <c r="B100" i="44"/>
  <c r="A100" i="44"/>
  <c r="G99" i="44"/>
  <c r="F99" i="44"/>
  <c r="E99" i="44"/>
  <c r="D99" i="44"/>
  <c r="C99" i="44"/>
  <c r="B99" i="44"/>
  <c r="A99" i="44"/>
  <c r="G98" i="44"/>
  <c r="F98" i="44"/>
  <c r="E98" i="44"/>
  <c r="D98" i="44"/>
  <c r="C98" i="44"/>
  <c r="B98" i="44"/>
  <c r="A98" i="44"/>
  <c r="G97" i="44"/>
  <c r="F97" i="44"/>
  <c r="E97" i="44"/>
  <c r="D97" i="44"/>
  <c r="C97" i="44"/>
  <c r="B97" i="44"/>
  <c r="A97" i="44"/>
  <c r="G96" i="44"/>
  <c r="F96" i="44"/>
  <c r="E96" i="44"/>
  <c r="D96" i="44"/>
  <c r="C96" i="44"/>
  <c r="B96" i="44"/>
  <c r="A96" i="44"/>
  <c r="G95" i="44"/>
  <c r="F95" i="44"/>
  <c r="E95" i="44"/>
  <c r="D95" i="44"/>
  <c r="C95" i="44"/>
  <c r="B95" i="44"/>
  <c r="A95" i="44"/>
  <c r="G94" i="44"/>
  <c r="F94" i="44"/>
  <c r="E94" i="44"/>
  <c r="D94" i="44"/>
  <c r="C94" i="44"/>
  <c r="B94" i="44"/>
  <c r="A94" i="44"/>
  <c r="G93" i="44"/>
  <c r="F93" i="44"/>
  <c r="E93" i="44"/>
  <c r="D93" i="44"/>
  <c r="C93" i="44"/>
  <c r="B93" i="44"/>
  <c r="A93" i="44"/>
  <c r="G92" i="44"/>
  <c r="F92" i="44"/>
  <c r="E92" i="44"/>
  <c r="D92" i="44"/>
  <c r="C92" i="44"/>
  <c r="B92" i="44"/>
  <c r="A92" i="44"/>
  <c r="G91" i="44"/>
  <c r="F91" i="44"/>
  <c r="E91" i="44"/>
  <c r="D91" i="44"/>
  <c r="C91" i="44"/>
  <c r="B91" i="44"/>
  <c r="A91" i="44"/>
  <c r="G90" i="44"/>
  <c r="F90" i="44"/>
  <c r="E90" i="44"/>
  <c r="D90" i="44"/>
  <c r="C90" i="44"/>
  <c r="B90" i="44"/>
  <c r="A90" i="44"/>
  <c r="G89" i="44"/>
  <c r="F89" i="44"/>
  <c r="E89" i="44"/>
  <c r="D89" i="44"/>
  <c r="C89" i="44"/>
  <c r="B89" i="44"/>
  <c r="A89" i="44"/>
  <c r="G88" i="44"/>
  <c r="F88" i="44"/>
  <c r="E88" i="44"/>
  <c r="D88" i="44"/>
  <c r="C88" i="44"/>
  <c r="B88" i="44"/>
  <c r="A88" i="44"/>
  <c r="G87" i="44"/>
  <c r="F87" i="44"/>
  <c r="E87" i="44"/>
  <c r="D87" i="44"/>
  <c r="C87" i="44"/>
  <c r="B87" i="44"/>
  <c r="A87" i="44"/>
  <c r="G86" i="44"/>
  <c r="F86" i="44"/>
  <c r="E86" i="44"/>
  <c r="D86" i="44"/>
  <c r="C86" i="44"/>
  <c r="B86" i="44"/>
  <c r="A86" i="44"/>
  <c r="G85" i="44"/>
  <c r="F85" i="44"/>
  <c r="E85" i="44"/>
  <c r="D85" i="44"/>
  <c r="C85" i="44"/>
  <c r="B85" i="44"/>
  <c r="A85" i="44"/>
  <c r="G84" i="44"/>
  <c r="F84" i="44"/>
  <c r="E84" i="44"/>
  <c r="D84" i="44"/>
  <c r="C84" i="44"/>
  <c r="B84" i="44"/>
  <c r="A84" i="44"/>
  <c r="G83" i="44"/>
  <c r="F83" i="44"/>
  <c r="E83" i="44"/>
  <c r="D83" i="44"/>
  <c r="C83" i="44"/>
  <c r="B83" i="44"/>
  <c r="A83" i="44"/>
  <c r="G82" i="44"/>
  <c r="F82" i="44"/>
  <c r="E82" i="44"/>
  <c r="D82" i="44"/>
  <c r="C82" i="44"/>
  <c r="B82" i="44"/>
  <c r="A82" i="44"/>
  <c r="G81" i="44"/>
  <c r="F81" i="44"/>
  <c r="E81" i="44"/>
  <c r="D81" i="44"/>
  <c r="C81" i="44"/>
  <c r="B81" i="44"/>
  <c r="A81" i="44"/>
  <c r="G80" i="44"/>
  <c r="F80" i="44"/>
  <c r="E80" i="44"/>
  <c r="D80" i="44"/>
  <c r="C80" i="44"/>
  <c r="B80" i="44"/>
  <c r="A80" i="44"/>
  <c r="G79" i="44"/>
  <c r="F79" i="44"/>
  <c r="E79" i="44"/>
  <c r="D79" i="44"/>
  <c r="C79" i="44"/>
  <c r="B79" i="44"/>
  <c r="A79" i="44"/>
  <c r="G78" i="44"/>
  <c r="F78" i="44"/>
  <c r="E78" i="44"/>
  <c r="D78" i="44"/>
  <c r="C78" i="44"/>
  <c r="B78" i="44"/>
  <c r="A78" i="44"/>
  <c r="G77" i="44"/>
  <c r="F77" i="44"/>
  <c r="E77" i="44"/>
  <c r="D77" i="44"/>
  <c r="C77" i="44"/>
  <c r="B77" i="44"/>
  <c r="A77" i="44"/>
  <c r="G76" i="44"/>
  <c r="F76" i="44"/>
  <c r="E76" i="44"/>
  <c r="D76" i="44"/>
  <c r="C76" i="44"/>
  <c r="B76" i="44"/>
  <c r="A76" i="44"/>
  <c r="G75" i="44"/>
  <c r="F75" i="44"/>
  <c r="E75" i="44"/>
  <c r="D75" i="44"/>
  <c r="C75" i="44"/>
  <c r="B75" i="44"/>
  <c r="A75" i="44"/>
  <c r="G74" i="44"/>
  <c r="F74" i="44"/>
  <c r="E74" i="44"/>
  <c r="D74" i="44"/>
  <c r="C74" i="44"/>
  <c r="B74" i="44"/>
  <c r="A74" i="44"/>
  <c r="G73" i="44"/>
  <c r="F73" i="44"/>
  <c r="E73" i="44"/>
  <c r="D73" i="44"/>
  <c r="C73" i="44"/>
  <c r="B73" i="44"/>
  <c r="A73" i="44"/>
  <c r="G72" i="44"/>
  <c r="F72" i="44"/>
  <c r="E72" i="44"/>
  <c r="D72" i="44"/>
  <c r="C72" i="44"/>
  <c r="B72" i="44"/>
  <c r="A72" i="44"/>
  <c r="G71" i="44"/>
  <c r="F71" i="44"/>
  <c r="E71" i="44"/>
  <c r="D71" i="44"/>
  <c r="C71" i="44"/>
  <c r="B71" i="44"/>
  <c r="A71" i="44"/>
  <c r="G70" i="44"/>
  <c r="F70" i="44"/>
  <c r="E70" i="44"/>
  <c r="D70" i="44"/>
  <c r="C70" i="44"/>
  <c r="B70" i="44"/>
  <c r="A70" i="44"/>
  <c r="G69" i="44"/>
  <c r="F69" i="44"/>
  <c r="E69" i="44"/>
  <c r="D69" i="44"/>
  <c r="C69" i="44"/>
  <c r="B69" i="44"/>
  <c r="A69" i="44"/>
  <c r="G68" i="44"/>
  <c r="F68" i="44"/>
  <c r="E68" i="44"/>
  <c r="D68" i="44"/>
  <c r="C68" i="44"/>
  <c r="B68" i="44"/>
  <c r="A68" i="44"/>
  <c r="G67" i="44"/>
  <c r="F67" i="44"/>
  <c r="E67" i="44"/>
  <c r="D67" i="44"/>
  <c r="C67" i="44"/>
  <c r="B67" i="44"/>
  <c r="A67" i="44"/>
  <c r="G66" i="44"/>
  <c r="F66" i="44"/>
  <c r="E66" i="44"/>
  <c r="D66" i="44"/>
  <c r="C66" i="44"/>
  <c r="B66" i="44"/>
  <c r="A66" i="44"/>
  <c r="G65" i="44"/>
  <c r="F65" i="44"/>
  <c r="E65" i="44"/>
  <c r="D65" i="44"/>
  <c r="C65" i="44"/>
  <c r="B65" i="44"/>
  <c r="A65" i="44"/>
  <c r="G64" i="44"/>
  <c r="F64" i="44"/>
  <c r="E64" i="44"/>
  <c r="D64" i="44"/>
  <c r="C64" i="44"/>
  <c r="B64" i="44"/>
  <c r="A64" i="44"/>
  <c r="G63" i="44"/>
  <c r="F63" i="44"/>
  <c r="E63" i="44"/>
  <c r="D63" i="44"/>
  <c r="C63" i="44"/>
  <c r="B63" i="44"/>
  <c r="A63" i="44"/>
  <c r="G62" i="44"/>
  <c r="F62" i="44"/>
  <c r="E62" i="44"/>
  <c r="D62" i="44"/>
  <c r="C62" i="44"/>
  <c r="B62" i="44"/>
  <c r="A62" i="44"/>
  <c r="G61" i="44"/>
  <c r="F61" i="44"/>
  <c r="E61" i="44"/>
  <c r="D61" i="44"/>
  <c r="C61" i="44"/>
  <c r="B61" i="44"/>
  <c r="A61" i="44"/>
  <c r="G60" i="44"/>
  <c r="F60" i="44"/>
  <c r="E60" i="44"/>
  <c r="D60" i="44"/>
  <c r="C60" i="44"/>
  <c r="B60" i="44"/>
  <c r="A60" i="44"/>
  <c r="G59" i="44"/>
  <c r="F59" i="44"/>
  <c r="E59" i="44"/>
  <c r="D59" i="44"/>
  <c r="C59" i="44"/>
  <c r="B59" i="44"/>
  <c r="A59" i="44"/>
  <c r="G58" i="44"/>
  <c r="F58" i="44"/>
  <c r="E58" i="44"/>
  <c r="D58" i="44"/>
  <c r="C58" i="44"/>
  <c r="B58" i="44"/>
  <c r="A58" i="44"/>
  <c r="G57" i="44"/>
  <c r="F57" i="44"/>
  <c r="E57" i="44"/>
  <c r="D57" i="44"/>
  <c r="C57" i="44"/>
  <c r="B57" i="44"/>
  <c r="A57" i="44"/>
  <c r="G56" i="44"/>
  <c r="F56" i="44"/>
  <c r="E56" i="44"/>
  <c r="D56" i="44"/>
  <c r="C56" i="44"/>
  <c r="B56" i="44"/>
  <c r="A56" i="44"/>
  <c r="G55" i="44"/>
  <c r="F55" i="44"/>
  <c r="E55" i="44"/>
  <c r="D55" i="44"/>
  <c r="C55" i="44"/>
  <c r="B55" i="44"/>
  <c r="A55" i="44"/>
  <c r="G54" i="44"/>
  <c r="F54" i="44"/>
  <c r="E54" i="44"/>
  <c r="D54" i="44"/>
  <c r="C54" i="44"/>
  <c r="B54" i="44"/>
  <c r="A54" i="44"/>
  <c r="G53" i="44"/>
  <c r="F53" i="44"/>
  <c r="E53" i="44"/>
  <c r="D53" i="44"/>
  <c r="C53" i="44"/>
  <c r="B53" i="44"/>
  <c r="A53" i="44"/>
  <c r="G52" i="44"/>
  <c r="F52" i="44"/>
  <c r="E52" i="44"/>
  <c r="D52" i="44"/>
  <c r="C52" i="44"/>
  <c r="B52" i="44"/>
  <c r="A52" i="44"/>
  <c r="G51" i="44"/>
  <c r="F51" i="44"/>
  <c r="E51" i="44"/>
  <c r="D51" i="44"/>
  <c r="C51" i="44"/>
  <c r="B51" i="44"/>
  <c r="A51" i="44"/>
  <c r="G50" i="44"/>
  <c r="F50" i="44"/>
  <c r="E50" i="44"/>
  <c r="D50" i="44"/>
  <c r="C50" i="44"/>
  <c r="B50" i="44"/>
  <c r="A50" i="44"/>
  <c r="G49" i="44"/>
  <c r="F49" i="44"/>
  <c r="E49" i="44"/>
  <c r="D49" i="44"/>
  <c r="C49" i="44"/>
  <c r="B49" i="44"/>
  <c r="A49" i="44"/>
  <c r="G48" i="44"/>
  <c r="F48" i="44"/>
  <c r="E48" i="44"/>
  <c r="D48" i="44"/>
  <c r="C48" i="44"/>
  <c r="B48" i="44"/>
  <c r="A48" i="44"/>
  <c r="G47" i="44"/>
  <c r="F47" i="44"/>
  <c r="E47" i="44"/>
  <c r="D47" i="44"/>
  <c r="C47" i="44"/>
  <c r="B47" i="44"/>
  <c r="A47" i="44"/>
  <c r="G46" i="44"/>
  <c r="F46" i="44"/>
  <c r="E46" i="44"/>
  <c r="D46" i="44"/>
  <c r="C46" i="44"/>
  <c r="B46" i="44"/>
  <c r="A46" i="44"/>
  <c r="G45" i="44"/>
  <c r="F45" i="44"/>
  <c r="E45" i="44"/>
  <c r="D45" i="44"/>
  <c r="C45" i="44"/>
  <c r="B45" i="44"/>
  <c r="A45" i="44"/>
  <c r="G44" i="44"/>
  <c r="F44" i="44"/>
  <c r="E44" i="44"/>
  <c r="D44" i="44"/>
  <c r="C44" i="44"/>
  <c r="B44" i="44"/>
  <c r="A44" i="44"/>
  <c r="G43" i="44"/>
  <c r="F43" i="44"/>
  <c r="E43" i="44"/>
  <c r="D43" i="44"/>
  <c r="C43" i="44"/>
  <c r="B43" i="44"/>
  <c r="A43" i="44"/>
  <c r="G42" i="44"/>
  <c r="F42" i="44"/>
  <c r="E42" i="44"/>
  <c r="D42" i="44"/>
  <c r="C42" i="44"/>
  <c r="B42" i="44"/>
  <c r="A42" i="44"/>
  <c r="G41" i="44"/>
  <c r="F41" i="44"/>
  <c r="E41" i="44"/>
  <c r="D41" i="44"/>
  <c r="C41" i="44"/>
  <c r="B41" i="44"/>
  <c r="A41" i="44"/>
  <c r="G40" i="44"/>
  <c r="F40" i="44"/>
  <c r="E40" i="44"/>
  <c r="D40" i="44"/>
  <c r="C40" i="44"/>
  <c r="B40" i="44"/>
  <c r="A40" i="44"/>
  <c r="G39" i="44"/>
  <c r="F39" i="44"/>
  <c r="E39" i="44"/>
  <c r="D39" i="44"/>
  <c r="C39" i="44"/>
  <c r="B39" i="44"/>
  <c r="A39" i="44"/>
  <c r="G38" i="44"/>
  <c r="F38" i="44"/>
  <c r="E38" i="44"/>
  <c r="D38" i="44"/>
  <c r="C38" i="44"/>
  <c r="B38" i="44"/>
  <c r="A38" i="44"/>
  <c r="G37" i="44"/>
  <c r="F37" i="44"/>
  <c r="E37" i="44"/>
  <c r="D37" i="44"/>
  <c r="C37" i="44"/>
  <c r="B37" i="44"/>
  <c r="A37" i="44"/>
  <c r="G36" i="44"/>
  <c r="F36" i="44"/>
  <c r="E36" i="44"/>
  <c r="D36" i="44"/>
  <c r="C36" i="44"/>
  <c r="B36" i="44"/>
  <c r="A36" i="44"/>
  <c r="G35" i="44"/>
  <c r="F35" i="44"/>
  <c r="E35" i="44"/>
  <c r="D35" i="44"/>
  <c r="C35" i="44"/>
  <c r="B35" i="44"/>
  <c r="A35" i="44"/>
  <c r="G34" i="44"/>
  <c r="F34" i="44"/>
  <c r="E34" i="44"/>
  <c r="D34" i="44"/>
  <c r="C34" i="44"/>
  <c r="B34" i="44"/>
  <c r="A34" i="44"/>
  <c r="G33" i="44"/>
  <c r="F33" i="44"/>
  <c r="E33" i="44"/>
  <c r="D33" i="44"/>
  <c r="C33" i="44"/>
  <c r="B33" i="44"/>
  <c r="A33" i="44"/>
  <c r="G32" i="44"/>
  <c r="F32" i="44"/>
  <c r="E32" i="44"/>
  <c r="D32" i="44"/>
  <c r="C32" i="44"/>
  <c r="B32" i="44"/>
  <c r="A32" i="44"/>
  <c r="G31" i="44"/>
  <c r="F31" i="44"/>
  <c r="E31" i="44"/>
  <c r="D31" i="44"/>
  <c r="C31" i="44"/>
  <c r="B31" i="44"/>
  <c r="A31" i="44"/>
  <c r="G30" i="44"/>
  <c r="F30" i="44"/>
  <c r="E30" i="44"/>
  <c r="D30" i="44"/>
  <c r="C30" i="44"/>
  <c r="B30" i="44"/>
  <c r="A30" i="44"/>
  <c r="G29" i="44"/>
  <c r="F29" i="44"/>
  <c r="E29" i="44"/>
  <c r="D29" i="44"/>
  <c r="C29" i="44"/>
  <c r="B29" i="44"/>
  <c r="A29" i="44"/>
  <c r="G28" i="44"/>
  <c r="F28" i="44"/>
  <c r="E28" i="44"/>
  <c r="D28" i="44"/>
  <c r="C28" i="44"/>
  <c r="B28" i="44"/>
  <c r="A28" i="44"/>
  <c r="G27" i="44"/>
  <c r="F27" i="44"/>
  <c r="E27" i="44"/>
  <c r="D27" i="44"/>
  <c r="C27" i="44"/>
  <c r="B27" i="44"/>
  <c r="A27" i="44"/>
  <c r="G26" i="44"/>
  <c r="F26" i="44"/>
  <c r="E26" i="44"/>
  <c r="D26" i="44"/>
  <c r="C26" i="44"/>
  <c r="B26" i="44"/>
  <c r="A26" i="44"/>
  <c r="G25" i="44"/>
  <c r="F25" i="44"/>
  <c r="E25" i="44"/>
  <c r="D25" i="44"/>
  <c r="C25" i="44"/>
  <c r="B25" i="44"/>
  <c r="A25" i="44"/>
  <c r="G24" i="44"/>
  <c r="F24" i="44"/>
  <c r="E24" i="44"/>
  <c r="D24" i="44"/>
  <c r="C24" i="44"/>
  <c r="B24" i="44"/>
  <c r="A24" i="44"/>
  <c r="G23" i="44"/>
  <c r="F23" i="44"/>
  <c r="E23" i="44"/>
  <c r="D23" i="44"/>
  <c r="C23" i="44"/>
  <c r="B23" i="44"/>
  <c r="A23" i="44"/>
  <c r="G22" i="44"/>
  <c r="F22" i="44"/>
  <c r="E22" i="44"/>
  <c r="D22" i="44"/>
  <c r="C22" i="44"/>
  <c r="B22" i="44"/>
  <c r="A22" i="44"/>
  <c r="G21" i="44"/>
  <c r="F21" i="44"/>
  <c r="E21" i="44"/>
  <c r="D21" i="44"/>
  <c r="C21" i="44"/>
  <c r="B21" i="44"/>
  <c r="A21" i="44"/>
  <c r="G20" i="44"/>
  <c r="F20" i="44"/>
  <c r="E20" i="44"/>
  <c r="D20" i="44"/>
  <c r="C20" i="44"/>
  <c r="B20" i="44"/>
  <c r="A20" i="44"/>
  <c r="G19" i="44"/>
  <c r="F19" i="44"/>
  <c r="E19" i="44"/>
  <c r="D19" i="44"/>
  <c r="C19" i="44"/>
  <c r="B19" i="44"/>
  <c r="A19" i="44"/>
  <c r="G18" i="44"/>
  <c r="F18" i="44"/>
  <c r="E18" i="44"/>
  <c r="D18" i="44"/>
  <c r="C18" i="44"/>
  <c r="B18" i="44"/>
  <c r="A18" i="44"/>
  <c r="G17" i="44"/>
  <c r="F17" i="44"/>
  <c r="E17" i="44"/>
  <c r="D17" i="44"/>
  <c r="C17" i="44"/>
  <c r="B17" i="44"/>
  <c r="A17" i="44"/>
  <c r="G16" i="44"/>
  <c r="F16" i="44"/>
  <c r="E16" i="44"/>
  <c r="D16" i="44"/>
  <c r="C16" i="44"/>
  <c r="B16" i="44"/>
  <c r="A16" i="44"/>
  <c r="G15" i="44"/>
  <c r="R31" i="30" s="1"/>
  <c r="R65" i="31" s="1"/>
  <c r="R67" i="31" s="1"/>
  <c r="F15" i="44"/>
  <c r="Q31" i="30" s="1"/>
  <c r="Q65" i="31" s="1"/>
  <c r="Q67" i="31" s="1"/>
  <c r="Q97" i="31" s="1"/>
  <c r="E15" i="44"/>
  <c r="D15" i="44"/>
  <c r="C15" i="44"/>
  <c r="B15" i="44"/>
  <c r="A15" i="44"/>
  <c r="G14" i="44"/>
  <c r="R30" i="30" s="1"/>
  <c r="R60" i="31" s="1"/>
  <c r="R62" i="31" s="1"/>
  <c r="F14" i="44"/>
  <c r="Q30" i="30" s="1"/>
  <c r="Q60" i="31" s="1"/>
  <c r="Q62" i="31" s="1"/>
  <c r="Q81" i="31" s="1"/>
  <c r="E14" i="44"/>
  <c r="D14" i="44"/>
  <c r="C14" i="44"/>
  <c r="B14" i="44"/>
  <c r="A14" i="44"/>
  <c r="G13" i="44"/>
  <c r="R29" i="30" s="1"/>
  <c r="R55" i="31" s="1"/>
  <c r="R57" i="31" s="1"/>
  <c r="F13" i="44"/>
  <c r="Q29" i="30" s="1"/>
  <c r="Q55" i="31" s="1"/>
  <c r="Q57" i="31" s="1"/>
  <c r="Q80" i="31" s="1"/>
  <c r="E13" i="44"/>
  <c r="D13" i="44"/>
  <c r="C13" i="44"/>
  <c r="B13" i="44"/>
  <c r="A13" i="44"/>
  <c r="G12" i="44"/>
  <c r="R28" i="30" s="1"/>
  <c r="R50" i="31" s="1"/>
  <c r="R52" i="31" s="1"/>
  <c r="R79" i="31" s="1"/>
  <c r="F12" i="44"/>
  <c r="Q28" i="30" s="1"/>
  <c r="Q50" i="31" s="1"/>
  <c r="Q52" i="31" s="1"/>
  <c r="Q79" i="31" s="1"/>
  <c r="E12" i="44"/>
  <c r="D12" i="44"/>
  <c r="C12" i="44"/>
  <c r="B12" i="44"/>
  <c r="A12" i="44"/>
  <c r="G11" i="44"/>
  <c r="R27" i="30" s="1"/>
  <c r="R45" i="31" s="1"/>
  <c r="R47" i="31" s="1"/>
  <c r="R78" i="31" s="1"/>
  <c r="F11" i="44"/>
  <c r="Q27" i="30" s="1"/>
  <c r="Q45" i="31" s="1"/>
  <c r="Q47" i="31" s="1"/>
  <c r="Q78" i="31" s="1"/>
  <c r="E11" i="44"/>
  <c r="D11" i="44"/>
  <c r="C11" i="44"/>
  <c r="B11" i="44"/>
  <c r="A11" i="44"/>
  <c r="G10" i="44"/>
  <c r="R26" i="30" s="1"/>
  <c r="R40" i="31" s="1"/>
  <c r="R42" i="31" s="1"/>
  <c r="F10" i="44"/>
  <c r="Q26" i="30" s="1"/>
  <c r="Q40" i="31" s="1"/>
  <c r="Q42" i="31" s="1"/>
  <c r="Q77" i="31" s="1"/>
  <c r="E10" i="44"/>
  <c r="D10" i="44"/>
  <c r="C10" i="44"/>
  <c r="B10" i="44"/>
  <c r="A10" i="44"/>
  <c r="G9" i="44"/>
  <c r="R25" i="30" s="1"/>
  <c r="R35" i="31" s="1"/>
  <c r="R37" i="31" s="1"/>
  <c r="F9" i="44"/>
  <c r="Q25" i="30" s="1"/>
  <c r="Q35" i="31" s="1"/>
  <c r="Q37" i="31" s="1"/>
  <c r="Q76" i="31" s="1"/>
  <c r="E9" i="44"/>
  <c r="D9" i="44"/>
  <c r="C9" i="44"/>
  <c r="B9" i="44"/>
  <c r="A9" i="44"/>
  <c r="G8" i="44"/>
  <c r="R24" i="30" s="1"/>
  <c r="R30" i="31" s="1"/>
  <c r="R32" i="31" s="1"/>
  <c r="R75" i="31" s="1"/>
  <c r="F8" i="44"/>
  <c r="Q24" i="30" s="1"/>
  <c r="E8" i="44"/>
  <c r="D8" i="44"/>
  <c r="C8" i="44"/>
  <c r="B8" i="44"/>
  <c r="A8" i="44"/>
  <c r="G7" i="44"/>
  <c r="R23" i="30" s="1"/>
  <c r="R25" i="31" s="1"/>
  <c r="R27" i="31" s="1"/>
  <c r="R74" i="31" s="1"/>
  <c r="F7" i="44"/>
  <c r="Q23" i="30" s="1"/>
  <c r="Q25" i="31" s="1"/>
  <c r="Q27" i="31" s="1"/>
  <c r="Q74" i="31" s="1"/>
  <c r="E7" i="44"/>
  <c r="D7" i="44"/>
  <c r="C7" i="44"/>
  <c r="B7" i="44"/>
  <c r="A7" i="44"/>
  <c r="G6" i="44"/>
  <c r="R22" i="30" s="1"/>
  <c r="R20" i="31" s="1"/>
  <c r="R22" i="31" s="1"/>
  <c r="R73" i="31" s="1"/>
  <c r="F6" i="44"/>
  <c r="Q22" i="30" s="1"/>
  <c r="Q20" i="31" s="1"/>
  <c r="Q22" i="31" s="1"/>
  <c r="Q73" i="31" s="1"/>
  <c r="E6" i="44"/>
  <c r="D6" i="44"/>
  <c r="C6" i="44"/>
  <c r="B6" i="44"/>
  <c r="A6" i="44"/>
  <c r="G5" i="44"/>
  <c r="R21" i="30" s="1"/>
  <c r="R15" i="31" s="1"/>
  <c r="R17" i="31" s="1"/>
  <c r="R72" i="31" s="1"/>
  <c r="F5" i="44"/>
  <c r="Q21" i="30" s="1"/>
  <c r="Q15" i="31" s="1"/>
  <c r="Q17" i="31" s="1"/>
  <c r="Q72" i="31" s="1"/>
  <c r="E5" i="44"/>
  <c r="D5" i="44"/>
  <c r="C5" i="44"/>
  <c r="B5" i="44"/>
  <c r="A5" i="44"/>
  <c r="G4" i="44"/>
  <c r="R20" i="30" s="1"/>
  <c r="R10" i="31" s="1"/>
  <c r="R12" i="31" s="1"/>
  <c r="F4" i="44"/>
  <c r="Q20" i="30" s="1"/>
  <c r="Q10" i="31" s="1"/>
  <c r="Q12" i="31" s="1"/>
  <c r="Q71" i="31" s="1"/>
  <c r="E4" i="44"/>
  <c r="D4" i="44"/>
  <c r="C4" i="44"/>
  <c r="B4" i="44"/>
  <c r="A4" i="44"/>
  <c r="F14" i="30" s="1"/>
  <c r="F64" i="33" s="1"/>
  <c r="A1" i="44"/>
  <c r="E228" i="43"/>
  <c r="D228" i="43"/>
  <c r="C228" i="43"/>
  <c r="B228" i="43"/>
  <c r="A228" i="43"/>
  <c r="A229" i="43" s="1"/>
  <c r="E227" i="43"/>
  <c r="D227" i="43"/>
  <c r="C227" i="43"/>
  <c r="B227" i="43"/>
  <c r="A227" i="43"/>
  <c r="E226" i="43"/>
  <c r="D226" i="43"/>
  <c r="C226" i="43"/>
  <c r="B226" i="43"/>
  <c r="A226" i="43"/>
  <c r="E225" i="43"/>
  <c r="D225" i="43"/>
  <c r="C225" i="43"/>
  <c r="B225" i="43"/>
  <c r="A225" i="43"/>
  <c r="E224" i="43"/>
  <c r="D224" i="43"/>
  <c r="C224" i="43"/>
  <c r="B224" i="43"/>
  <c r="A224" i="43"/>
  <c r="E223" i="43"/>
  <c r="D223" i="43"/>
  <c r="C223" i="43"/>
  <c r="B223" i="43"/>
  <c r="A223" i="43"/>
  <c r="E222" i="43"/>
  <c r="D222" i="43"/>
  <c r="C222" i="43"/>
  <c r="B222" i="43"/>
  <c r="A222" i="43"/>
  <c r="E221" i="43"/>
  <c r="D221" i="43"/>
  <c r="C221" i="43"/>
  <c r="B221" i="43"/>
  <c r="A221" i="43"/>
  <c r="E220" i="43"/>
  <c r="D220" i="43"/>
  <c r="C220" i="43"/>
  <c r="B220" i="43"/>
  <c r="A220" i="43"/>
  <c r="E219" i="43"/>
  <c r="D219" i="43"/>
  <c r="C219" i="43"/>
  <c r="B219" i="43"/>
  <c r="A219" i="43"/>
  <c r="E218" i="43"/>
  <c r="D218" i="43"/>
  <c r="C218" i="43"/>
  <c r="B218" i="43"/>
  <c r="A218" i="43"/>
  <c r="E217" i="43"/>
  <c r="D217" i="43"/>
  <c r="C217" i="43"/>
  <c r="B217" i="43"/>
  <c r="A217" i="43"/>
  <c r="E216" i="43"/>
  <c r="D216" i="43"/>
  <c r="C216" i="43"/>
  <c r="B216" i="43"/>
  <c r="A216" i="43"/>
  <c r="E215" i="43"/>
  <c r="D215" i="43"/>
  <c r="C215" i="43"/>
  <c r="B215" i="43"/>
  <c r="A215" i="43"/>
  <c r="E214" i="43"/>
  <c r="D214" i="43"/>
  <c r="C214" i="43"/>
  <c r="B214" i="43"/>
  <c r="A214" i="43"/>
  <c r="E213" i="43"/>
  <c r="D213" i="43"/>
  <c r="C213" i="43"/>
  <c r="B213" i="43"/>
  <c r="A213" i="43"/>
  <c r="E212" i="43"/>
  <c r="D212" i="43"/>
  <c r="C212" i="43"/>
  <c r="B212" i="43"/>
  <c r="A212" i="43"/>
  <c r="E211" i="43"/>
  <c r="D211" i="43"/>
  <c r="C211" i="43"/>
  <c r="B211" i="43"/>
  <c r="A211" i="43"/>
  <c r="E210" i="43"/>
  <c r="D210" i="43"/>
  <c r="C210" i="43"/>
  <c r="B210" i="43"/>
  <c r="A210" i="43"/>
  <c r="E209" i="43"/>
  <c r="D209" i="43"/>
  <c r="C209" i="43"/>
  <c r="B209" i="43"/>
  <c r="A209" i="43"/>
  <c r="E208" i="43"/>
  <c r="D208" i="43"/>
  <c r="C208" i="43"/>
  <c r="B208" i="43"/>
  <c r="A208" i="43"/>
  <c r="E207" i="43"/>
  <c r="D207" i="43"/>
  <c r="C207" i="43"/>
  <c r="B207" i="43"/>
  <c r="A207" i="43"/>
  <c r="E206" i="43"/>
  <c r="D206" i="43"/>
  <c r="C206" i="43"/>
  <c r="B206" i="43"/>
  <c r="A206" i="43"/>
  <c r="E205" i="43"/>
  <c r="D205" i="43"/>
  <c r="C205" i="43"/>
  <c r="B205" i="43"/>
  <c r="A205" i="43"/>
  <c r="E204" i="43"/>
  <c r="D204" i="43"/>
  <c r="C204" i="43"/>
  <c r="B204" i="43"/>
  <c r="A204" i="43"/>
  <c r="E203" i="43"/>
  <c r="D203" i="43"/>
  <c r="C203" i="43"/>
  <c r="B203" i="43"/>
  <c r="A203" i="43"/>
  <c r="E202" i="43"/>
  <c r="D202" i="43"/>
  <c r="C202" i="43"/>
  <c r="B202" i="43"/>
  <c r="A202" i="43"/>
  <c r="E201" i="43"/>
  <c r="D201" i="43"/>
  <c r="C201" i="43"/>
  <c r="B201" i="43"/>
  <c r="A201" i="43"/>
  <c r="E200" i="43"/>
  <c r="D200" i="43"/>
  <c r="C200" i="43"/>
  <c r="B200" i="43"/>
  <c r="A200" i="43"/>
  <c r="E199" i="43"/>
  <c r="D199" i="43"/>
  <c r="C199" i="43"/>
  <c r="B199" i="43"/>
  <c r="A199" i="43"/>
  <c r="E198" i="43"/>
  <c r="D198" i="43"/>
  <c r="C198" i="43"/>
  <c r="B198" i="43"/>
  <c r="A198" i="43"/>
  <c r="E197" i="43"/>
  <c r="D197" i="43"/>
  <c r="C197" i="43"/>
  <c r="B197" i="43"/>
  <c r="A197" i="43"/>
  <c r="E196" i="43"/>
  <c r="D196" i="43"/>
  <c r="C196" i="43"/>
  <c r="B196" i="43"/>
  <c r="A196" i="43"/>
  <c r="E195" i="43"/>
  <c r="D195" i="43"/>
  <c r="C195" i="43"/>
  <c r="B195" i="43"/>
  <c r="A195" i="43"/>
  <c r="E194" i="43"/>
  <c r="D194" i="43"/>
  <c r="C194" i="43"/>
  <c r="B194" i="43"/>
  <c r="A194" i="43"/>
  <c r="E193" i="43"/>
  <c r="D193" i="43"/>
  <c r="C193" i="43"/>
  <c r="B193" i="43"/>
  <c r="A193" i="43"/>
  <c r="E192" i="43"/>
  <c r="D192" i="43"/>
  <c r="C192" i="43"/>
  <c r="B192" i="43"/>
  <c r="A192" i="43"/>
  <c r="E191" i="43"/>
  <c r="D191" i="43"/>
  <c r="C191" i="43"/>
  <c r="B191" i="43"/>
  <c r="A191" i="43"/>
  <c r="E190" i="43"/>
  <c r="D190" i="43"/>
  <c r="C190" i="43"/>
  <c r="B190" i="43"/>
  <c r="A190" i="43"/>
  <c r="E189" i="43"/>
  <c r="D189" i="43"/>
  <c r="C189" i="43"/>
  <c r="B189" i="43"/>
  <c r="A189" i="43"/>
  <c r="E188" i="43"/>
  <c r="D188" i="43"/>
  <c r="C188" i="43"/>
  <c r="B188" i="43"/>
  <c r="A188" i="43"/>
  <c r="E187" i="43"/>
  <c r="D187" i="43"/>
  <c r="C187" i="43"/>
  <c r="B187" i="43"/>
  <c r="A187" i="43"/>
  <c r="E186" i="43"/>
  <c r="D186" i="43"/>
  <c r="C186" i="43"/>
  <c r="B186" i="43"/>
  <c r="A186" i="43"/>
  <c r="E185" i="43"/>
  <c r="D185" i="43"/>
  <c r="C185" i="43"/>
  <c r="B185" i="43"/>
  <c r="A185" i="43"/>
  <c r="E184" i="43"/>
  <c r="D184" i="43"/>
  <c r="C184" i="43"/>
  <c r="B184" i="43"/>
  <c r="A184" i="43"/>
  <c r="E183" i="43"/>
  <c r="D183" i="43"/>
  <c r="C183" i="43"/>
  <c r="B183" i="43"/>
  <c r="A183" i="43"/>
  <c r="E182" i="43"/>
  <c r="D182" i="43"/>
  <c r="C182" i="43"/>
  <c r="B182" i="43"/>
  <c r="A182" i="43"/>
  <c r="E181" i="43"/>
  <c r="D181" i="43"/>
  <c r="C181" i="43"/>
  <c r="B181" i="43"/>
  <c r="A181" i="43"/>
  <c r="E180" i="43"/>
  <c r="D180" i="43"/>
  <c r="C180" i="43"/>
  <c r="B180" i="43"/>
  <c r="A180" i="43"/>
  <c r="E179" i="43"/>
  <c r="D179" i="43"/>
  <c r="C179" i="43"/>
  <c r="B179" i="43"/>
  <c r="A179" i="43"/>
  <c r="E178" i="43"/>
  <c r="D178" i="43"/>
  <c r="C178" i="43"/>
  <c r="B178" i="43"/>
  <c r="A178" i="43"/>
  <c r="E177" i="43"/>
  <c r="D177" i="43"/>
  <c r="C177" i="43"/>
  <c r="B177" i="43"/>
  <c r="A177" i="43"/>
  <c r="E176" i="43"/>
  <c r="D176" i="43"/>
  <c r="C176" i="43"/>
  <c r="B176" i="43"/>
  <c r="A176" i="43"/>
  <c r="E175" i="43"/>
  <c r="D175" i="43"/>
  <c r="C175" i="43"/>
  <c r="B175" i="43"/>
  <c r="A175" i="43"/>
  <c r="E174" i="43"/>
  <c r="D174" i="43"/>
  <c r="C174" i="43"/>
  <c r="B174" i="43"/>
  <c r="A174" i="43"/>
  <c r="E173" i="43"/>
  <c r="D173" i="43"/>
  <c r="C173" i="43"/>
  <c r="B173" i="43"/>
  <c r="A173" i="43"/>
  <c r="E172" i="43"/>
  <c r="D172" i="43"/>
  <c r="C172" i="43"/>
  <c r="B172" i="43"/>
  <c r="A172" i="43"/>
  <c r="E171" i="43"/>
  <c r="D171" i="43"/>
  <c r="C171" i="43"/>
  <c r="B171" i="43"/>
  <c r="A171" i="43"/>
  <c r="E170" i="43"/>
  <c r="D170" i="43"/>
  <c r="C170" i="43"/>
  <c r="B170" i="43"/>
  <c r="A170" i="43"/>
  <c r="E169" i="43"/>
  <c r="D169" i="43"/>
  <c r="C169" i="43"/>
  <c r="B169" i="43"/>
  <c r="A169" i="43"/>
  <c r="E168" i="43"/>
  <c r="D168" i="43"/>
  <c r="C168" i="43"/>
  <c r="B168" i="43"/>
  <c r="A168" i="43"/>
  <c r="E167" i="43"/>
  <c r="D167" i="43"/>
  <c r="C167" i="43"/>
  <c r="B167" i="43"/>
  <c r="A167" i="43"/>
  <c r="E166" i="43"/>
  <c r="D166" i="43"/>
  <c r="C166" i="43"/>
  <c r="B166" i="43"/>
  <c r="A166" i="43"/>
  <c r="E165" i="43"/>
  <c r="D165" i="43"/>
  <c r="C165" i="43"/>
  <c r="B165" i="43"/>
  <c r="A165" i="43"/>
  <c r="E164" i="43"/>
  <c r="D164" i="43"/>
  <c r="C164" i="43"/>
  <c r="B164" i="43"/>
  <c r="A164" i="43"/>
  <c r="E163" i="43"/>
  <c r="D163" i="43"/>
  <c r="C163" i="43"/>
  <c r="B163" i="43"/>
  <c r="A163" i="43"/>
  <c r="E162" i="43"/>
  <c r="D162" i="43"/>
  <c r="C162" i="43"/>
  <c r="B162" i="43"/>
  <c r="A162" i="43"/>
  <c r="E161" i="43"/>
  <c r="D161" i="43"/>
  <c r="C161" i="43"/>
  <c r="B161" i="43"/>
  <c r="A161" i="43"/>
  <c r="E160" i="43"/>
  <c r="D160" i="43"/>
  <c r="C160" i="43"/>
  <c r="B160" i="43"/>
  <c r="A160" i="43"/>
  <c r="E159" i="43"/>
  <c r="D159" i="43"/>
  <c r="C159" i="43"/>
  <c r="B159" i="43"/>
  <c r="A159" i="43"/>
  <c r="E158" i="43"/>
  <c r="D158" i="43"/>
  <c r="C158" i="43"/>
  <c r="B158" i="43"/>
  <c r="A158" i="43"/>
  <c r="E157" i="43"/>
  <c r="D157" i="43"/>
  <c r="C157" i="43"/>
  <c r="B157" i="43"/>
  <c r="A157" i="43"/>
  <c r="E156" i="43"/>
  <c r="D156" i="43"/>
  <c r="C156" i="43"/>
  <c r="B156" i="43"/>
  <c r="A156" i="43"/>
  <c r="E155" i="43"/>
  <c r="D155" i="43"/>
  <c r="C155" i="43"/>
  <c r="B155" i="43"/>
  <c r="A155" i="43"/>
  <c r="E154" i="43"/>
  <c r="D154" i="43"/>
  <c r="C154" i="43"/>
  <c r="B154" i="43"/>
  <c r="A154" i="43"/>
  <c r="E153" i="43"/>
  <c r="D153" i="43"/>
  <c r="C153" i="43"/>
  <c r="B153" i="43"/>
  <c r="A153" i="43"/>
  <c r="E152" i="43"/>
  <c r="D152" i="43"/>
  <c r="C152" i="43"/>
  <c r="B152" i="43"/>
  <c r="A152" i="43"/>
  <c r="E151" i="43"/>
  <c r="D151" i="43"/>
  <c r="C151" i="43"/>
  <c r="B151" i="43"/>
  <c r="A151" i="43"/>
  <c r="E150" i="43"/>
  <c r="D150" i="43"/>
  <c r="C150" i="43"/>
  <c r="B150" i="43"/>
  <c r="A150" i="43"/>
  <c r="E149" i="43"/>
  <c r="D149" i="43"/>
  <c r="C149" i="43"/>
  <c r="B149" i="43"/>
  <c r="A149" i="43"/>
  <c r="E148" i="43"/>
  <c r="D148" i="43"/>
  <c r="C148" i="43"/>
  <c r="B148" i="43"/>
  <c r="A148" i="43"/>
  <c r="E147" i="43"/>
  <c r="D147" i="43"/>
  <c r="C147" i="43"/>
  <c r="B147" i="43"/>
  <c r="A147" i="43"/>
  <c r="E146" i="43"/>
  <c r="D146" i="43"/>
  <c r="C146" i="43"/>
  <c r="B146" i="43"/>
  <c r="A146" i="43"/>
  <c r="E145" i="43"/>
  <c r="D145" i="43"/>
  <c r="C145" i="43"/>
  <c r="B145" i="43"/>
  <c r="A145" i="43"/>
  <c r="E144" i="43"/>
  <c r="D144" i="43"/>
  <c r="C144" i="43"/>
  <c r="B144" i="43"/>
  <c r="A144" i="43"/>
  <c r="E143" i="43"/>
  <c r="D143" i="43"/>
  <c r="C143" i="43"/>
  <c r="B143" i="43"/>
  <c r="A143" i="43"/>
  <c r="E142" i="43"/>
  <c r="D142" i="43"/>
  <c r="C142" i="43"/>
  <c r="B142" i="43"/>
  <c r="A142" i="43"/>
  <c r="E141" i="43"/>
  <c r="D141" i="43"/>
  <c r="C141" i="43"/>
  <c r="B141" i="43"/>
  <c r="A141" i="43"/>
  <c r="E140" i="43"/>
  <c r="D140" i="43"/>
  <c r="C140" i="43"/>
  <c r="B140" i="43"/>
  <c r="A140" i="43"/>
  <c r="E139" i="43"/>
  <c r="D139" i="43"/>
  <c r="C139" i="43"/>
  <c r="B139" i="43"/>
  <c r="A139" i="43"/>
  <c r="E138" i="43"/>
  <c r="D138" i="43"/>
  <c r="C138" i="43"/>
  <c r="B138" i="43"/>
  <c r="A138" i="43"/>
  <c r="E137" i="43"/>
  <c r="D137" i="43"/>
  <c r="C137" i="43"/>
  <c r="B137" i="43"/>
  <c r="A137" i="43"/>
  <c r="E136" i="43"/>
  <c r="D136" i="43"/>
  <c r="C136" i="43"/>
  <c r="B136" i="43"/>
  <c r="A136" i="43"/>
  <c r="E135" i="43"/>
  <c r="D135" i="43"/>
  <c r="C135" i="43"/>
  <c r="B135" i="43"/>
  <c r="A135" i="43"/>
  <c r="E134" i="43"/>
  <c r="D134" i="43"/>
  <c r="C134" i="43"/>
  <c r="B134" i="43"/>
  <c r="A134" i="43"/>
  <c r="E133" i="43"/>
  <c r="D133" i="43"/>
  <c r="C133" i="43"/>
  <c r="B133" i="43"/>
  <c r="A133" i="43"/>
  <c r="E132" i="43"/>
  <c r="D132" i="43"/>
  <c r="C132" i="43"/>
  <c r="B132" i="43"/>
  <c r="A132" i="43"/>
  <c r="E131" i="43"/>
  <c r="D131" i="43"/>
  <c r="C131" i="43"/>
  <c r="B131" i="43"/>
  <c r="A131" i="43"/>
  <c r="E130" i="43"/>
  <c r="D130" i="43"/>
  <c r="C130" i="43"/>
  <c r="B130" i="43"/>
  <c r="A130" i="43"/>
  <c r="E129" i="43"/>
  <c r="D129" i="43"/>
  <c r="C129" i="43"/>
  <c r="B129" i="43"/>
  <c r="A129" i="43"/>
  <c r="E128" i="43"/>
  <c r="D128" i="43"/>
  <c r="C128" i="43"/>
  <c r="B128" i="43"/>
  <c r="A128" i="43"/>
  <c r="E127" i="43"/>
  <c r="D127" i="43"/>
  <c r="C127" i="43"/>
  <c r="B127" i="43"/>
  <c r="A127" i="43"/>
  <c r="E126" i="43"/>
  <c r="D126" i="43"/>
  <c r="C126" i="43"/>
  <c r="B126" i="43"/>
  <c r="A126" i="43"/>
  <c r="E125" i="43"/>
  <c r="D125" i="43"/>
  <c r="C125" i="43"/>
  <c r="B125" i="43"/>
  <c r="A125" i="43"/>
  <c r="E124" i="43"/>
  <c r="D124" i="43"/>
  <c r="C124" i="43"/>
  <c r="B124" i="43"/>
  <c r="A124" i="43"/>
  <c r="E123" i="43"/>
  <c r="D123" i="43"/>
  <c r="C123" i="43"/>
  <c r="B123" i="43"/>
  <c r="A123" i="43"/>
  <c r="E122" i="43"/>
  <c r="D122" i="43"/>
  <c r="C122" i="43"/>
  <c r="B122" i="43"/>
  <c r="A122" i="43"/>
  <c r="E121" i="43"/>
  <c r="D121" i="43"/>
  <c r="C121" i="43"/>
  <c r="B121" i="43"/>
  <c r="A121" i="43"/>
  <c r="E120" i="43"/>
  <c r="D120" i="43"/>
  <c r="C120" i="43"/>
  <c r="B120" i="43"/>
  <c r="A120" i="43"/>
  <c r="E119" i="43"/>
  <c r="D119" i="43"/>
  <c r="C119" i="43"/>
  <c r="B119" i="43"/>
  <c r="A119" i="43"/>
  <c r="E118" i="43"/>
  <c r="D118" i="43"/>
  <c r="C118" i="43"/>
  <c r="B118" i="43"/>
  <c r="A118" i="43"/>
  <c r="E117" i="43"/>
  <c r="D117" i="43"/>
  <c r="C117" i="43"/>
  <c r="B117" i="43"/>
  <c r="A117" i="43"/>
  <c r="E116" i="43"/>
  <c r="D116" i="43"/>
  <c r="C116" i="43"/>
  <c r="B116" i="43"/>
  <c r="A116" i="43"/>
  <c r="E115" i="43"/>
  <c r="D115" i="43"/>
  <c r="C115" i="43"/>
  <c r="B115" i="43"/>
  <c r="A115" i="43"/>
  <c r="E114" i="43"/>
  <c r="D114" i="43"/>
  <c r="C114" i="43"/>
  <c r="B114" i="43"/>
  <c r="A114" i="43"/>
  <c r="E113" i="43"/>
  <c r="D113" i="43"/>
  <c r="C113" i="43"/>
  <c r="B113" i="43"/>
  <c r="A113" i="43"/>
  <c r="E112" i="43"/>
  <c r="D112" i="43"/>
  <c r="C112" i="43"/>
  <c r="B112" i="43"/>
  <c r="A112" i="43"/>
  <c r="E111" i="43"/>
  <c r="D111" i="43"/>
  <c r="C111" i="43"/>
  <c r="B111" i="43"/>
  <c r="A111" i="43"/>
  <c r="E110" i="43"/>
  <c r="D110" i="43"/>
  <c r="C110" i="43"/>
  <c r="B110" i="43"/>
  <c r="A110" i="43"/>
  <c r="E109" i="43"/>
  <c r="D109" i="43"/>
  <c r="C109" i="43"/>
  <c r="B109" i="43"/>
  <c r="A109" i="43"/>
  <c r="E108" i="43"/>
  <c r="D108" i="43"/>
  <c r="C108" i="43"/>
  <c r="B108" i="43"/>
  <c r="A108" i="43"/>
  <c r="E107" i="43"/>
  <c r="D107" i="43"/>
  <c r="C107" i="43"/>
  <c r="B107" i="43"/>
  <c r="A107" i="43"/>
  <c r="E106" i="43"/>
  <c r="D106" i="43"/>
  <c r="C106" i="43"/>
  <c r="B106" i="43"/>
  <c r="A106" i="43"/>
  <c r="E105" i="43"/>
  <c r="D105" i="43"/>
  <c r="C105" i="43"/>
  <c r="B105" i="43"/>
  <c r="A105" i="43"/>
  <c r="E104" i="43"/>
  <c r="D104" i="43"/>
  <c r="C104" i="43"/>
  <c r="B104" i="43"/>
  <c r="A104" i="43"/>
  <c r="E103" i="43"/>
  <c r="D103" i="43"/>
  <c r="C103" i="43"/>
  <c r="B103" i="43"/>
  <c r="A103" i="43"/>
  <c r="E102" i="43"/>
  <c r="D102" i="43"/>
  <c r="C102" i="43"/>
  <c r="B102" i="43"/>
  <c r="A102" i="43"/>
  <c r="E101" i="43"/>
  <c r="D101" i="43"/>
  <c r="C101" i="43"/>
  <c r="B101" i="43"/>
  <c r="A101" i="43"/>
  <c r="E100" i="43"/>
  <c r="D100" i="43"/>
  <c r="C100" i="43"/>
  <c r="B100" i="43"/>
  <c r="A100" i="43"/>
  <c r="E99" i="43"/>
  <c r="D99" i="43"/>
  <c r="C99" i="43"/>
  <c r="B99" i="43"/>
  <c r="A99" i="43"/>
  <c r="E98" i="43"/>
  <c r="D98" i="43"/>
  <c r="C98" i="43"/>
  <c r="B98" i="43"/>
  <c r="A98" i="43"/>
  <c r="E97" i="43"/>
  <c r="D97" i="43"/>
  <c r="C97" i="43"/>
  <c r="B97" i="43"/>
  <c r="A97" i="43"/>
  <c r="E96" i="43"/>
  <c r="D96" i="43"/>
  <c r="C96" i="43"/>
  <c r="B96" i="43"/>
  <c r="A96" i="43"/>
  <c r="E95" i="43"/>
  <c r="D95" i="43"/>
  <c r="C95" i="43"/>
  <c r="B95" i="43"/>
  <c r="A95" i="43"/>
  <c r="E94" i="43"/>
  <c r="D94" i="43"/>
  <c r="C94" i="43"/>
  <c r="B94" i="43"/>
  <c r="A94" i="43"/>
  <c r="E93" i="43"/>
  <c r="D93" i="43"/>
  <c r="C93" i="43"/>
  <c r="B93" i="43"/>
  <c r="A93" i="43"/>
  <c r="E92" i="43"/>
  <c r="D92" i="43"/>
  <c r="C92" i="43"/>
  <c r="B92" i="43"/>
  <c r="A92" i="43"/>
  <c r="E91" i="43"/>
  <c r="D91" i="43"/>
  <c r="C91" i="43"/>
  <c r="B91" i="43"/>
  <c r="A91" i="43"/>
  <c r="E90" i="43"/>
  <c r="D90" i="43"/>
  <c r="C90" i="43"/>
  <c r="B90" i="43"/>
  <c r="A90" i="43"/>
  <c r="E89" i="43"/>
  <c r="D89" i="43"/>
  <c r="C89" i="43"/>
  <c r="B89" i="43"/>
  <c r="A89" i="43"/>
  <c r="E88" i="43"/>
  <c r="D88" i="43"/>
  <c r="C88" i="43"/>
  <c r="B88" i="43"/>
  <c r="A88" i="43"/>
  <c r="E87" i="43"/>
  <c r="D87" i="43"/>
  <c r="C87" i="43"/>
  <c r="B87" i="43"/>
  <c r="A87" i="43"/>
  <c r="E86" i="43"/>
  <c r="D86" i="43"/>
  <c r="C86" i="43"/>
  <c r="B86" i="43"/>
  <c r="A86" i="43"/>
  <c r="E85" i="43"/>
  <c r="D85" i="43"/>
  <c r="C85" i="43"/>
  <c r="B85" i="43"/>
  <c r="A85" i="43"/>
  <c r="E84" i="43"/>
  <c r="D84" i="43"/>
  <c r="C84" i="43"/>
  <c r="B84" i="43"/>
  <c r="A84" i="43"/>
  <c r="E83" i="43"/>
  <c r="D83" i="43"/>
  <c r="C83" i="43"/>
  <c r="B83" i="43"/>
  <c r="A83" i="43"/>
  <c r="E82" i="43"/>
  <c r="D82" i="43"/>
  <c r="C82" i="43"/>
  <c r="B82" i="43"/>
  <c r="A82" i="43"/>
  <c r="E81" i="43"/>
  <c r="D81" i="43"/>
  <c r="C81" i="43"/>
  <c r="B81" i="43"/>
  <c r="A81" i="43"/>
  <c r="E80" i="43"/>
  <c r="D80" i="43"/>
  <c r="C80" i="43"/>
  <c r="B80" i="43"/>
  <c r="A80" i="43"/>
  <c r="E79" i="43"/>
  <c r="D79" i="43"/>
  <c r="C79" i="43"/>
  <c r="B79" i="43"/>
  <c r="A79" i="43"/>
  <c r="E78" i="43"/>
  <c r="D78" i="43"/>
  <c r="C78" i="43"/>
  <c r="B78" i="43"/>
  <c r="A78" i="43"/>
  <c r="E77" i="43"/>
  <c r="D77" i="43"/>
  <c r="C77" i="43"/>
  <c r="B77" i="43"/>
  <c r="A77" i="43"/>
  <c r="E76" i="43"/>
  <c r="D76" i="43"/>
  <c r="C76" i="43"/>
  <c r="B76" i="43"/>
  <c r="A76" i="43"/>
  <c r="E75" i="43"/>
  <c r="D75" i="43"/>
  <c r="C75" i="43"/>
  <c r="B75" i="43"/>
  <c r="A75" i="43"/>
  <c r="E74" i="43"/>
  <c r="D74" i="43"/>
  <c r="C74" i="43"/>
  <c r="B74" i="43"/>
  <c r="A74" i="43"/>
  <c r="E73" i="43"/>
  <c r="D73" i="43"/>
  <c r="C73" i="43"/>
  <c r="B73" i="43"/>
  <c r="A73" i="43"/>
  <c r="E72" i="43"/>
  <c r="D72" i="43"/>
  <c r="C72" i="43"/>
  <c r="B72" i="43"/>
  <c r="A72" i="43"/>
  <c r="E71" i="43"/>
  <c r="D71" i="43"/>
  <c r="C71" i="43"/>
  <c r="B71" i="43"/>
  <c r="A71" i="43"/>
  <c r="E70" i="43"/>
  <c r="D70" i="43"/>
  <c r="C70" i="43"/>
  <c r="B70" i="43"/>
  <c r="A70" i="43"/>
  <c r="E69" i="43"/>
  <c r="D69" i="43"/>
  <c r="C69" i="43"/>
  <c r="B69" i="43"/>
  <c r="A69" i="43"/>
  <c r="E68" i="43"/>
  <c r="D68" i="43"/>
  <c r="C68" i="43"/>
  <c r="B68" i="43"/>
  <c r="A68" i="43"/>
  <c r="E67" i="43"/>
  <c r="D67" i="43"/>
  <c r="C67" i="43"/>
  <c r="B67" i="43"/>
  <c r="A67" i="43"/>
  <c r="E66" i="43"/>
  <c r="D66" i="43"/>
  <c r="C66" i="43"/>
  <c r="B66" i="43"/>
  <c r="A66" i="43"/>
  <c r="E65" i="43"/>
  <c r="D65" i="43"/>
  <c r="C65" i="43"/>
  <c r="B65" i="43"/>
  <c r="A65" i="43"/>
  <c r="E64" i="43"/>
  <c r="D64" i="43"/>
  <c r="C64" i="43"/>
  <c r="B64" i="43"/>
  <c r="A64" i="43"/>
  <c r="E63" i="43"/>
  <c r="D63" i="43"/>
  <c r="C63" i="43"/>
  <c r="B63" i="43"/>
  <c r="A63" i="43"/>
  <c r="E62" i="43"/>
  <c r="D62" i="43"/>
  <c r="C62" i="43"/>
  <c r="B62" i="43"/>
  <c r="A62" i="43"/>
  <c r="E61" i="43"/>
  <c r="D61" i="43"/>
  <c r="C61" i="43"/>
  <c r="B61" i="43"/>
  <c r="A61" i="43"/>
  <c r="E60" i="43"/>
  <c r="D60" i="43"/>
  <c r="C60" i="43"/>
  <c r="B60" i="43"/>
  <c r="A60" i="43"/>
  <c r="E59" i="43"/>
  <c r="D59" i="43"/>
  <c r="C59" i="43"/>
  <c r="B59" i="43"/>
  <c r="A59" i="43"/>
  <c r="E58" i="43"/>
  <c r="D58" i="43"/>
  <c r="C58" i="43"/>
  <c r="B58" i="43"/>
  <c r="A58" i="43"/>
  <c r="E57" i="43"/>
  <c r="D57" i="43"/>
  <c r="C57" i="43"/>
  <c r="B57" i="43"/>
  <c r="A57" i="43"/>
  <c r="E56" i="43"/>
  <c r="D56" i="43"/>
  <c r="C56" i="43"/>
  <c r="B56" i="43"/>
  <c r="A56" i="43"/>
  <c r="E55" i="43"/>
  <c r="D55" i="43"/>
  <c r="C55" i="43"/>
  <c r="B55" i="43"/>
  <c r="A55" i="43"/>
  <c r="E54" i="43"/>
  <c r="D54" i="43"/>
  <c r="C54" i="43"/>
  <c r="B54" i="43"/>
  <c r="A54" i="43"/>
  <c r="E53" i="43"/>
  <c r="D53" i="43"/>
  <c r="C53" i="43"/>
  <c r="B53" i="43"/>
  <c r="A53" i="43"/>
  <c r="E52" i="43"/>
  <c r="D52" i="43"/>
  <c r="C52" i="43"/>
  <c r="B52" i="43"/>
  <c r="A52" i="43"/>
  <c r="E51" i="43"/>
  <c r="D51" i="43"/>
  <c r="C51" i="43"/>
  <c r="B51" i="43"/>
  <c r="A51" i="43"/>
  <c r="E50" i="43"/>
  <c r="D50" i="43"/>
  <c r="C50" i="43"/>
  <c r="B50" i="43"/>
  <c r="A50" i="43"/>
  <c r="E49" i="43"/>
  <c r="D49" i="43"/>
  <c r="C49" i="43"/>
  <c r="B49" i="43"/>
  <c r="A49" i="43"/>
  <c r="E48" i="43"/>
  <c r="D48" i="43"/>
  <c r="C48" i="43"/>
  <c r="B48" i="43"/>
  <c r="A48" i="43"/>
  <c r="E47" i="43"/>
  <c r="D47" i="43"/>
  <c r="C47" i="43"/>
  <c r="B47" i="43"/>
  <c r="A47" i="43"/>
  <c r="E46" i="43"/>
  <c r="D46" i="43"/>
  <c r="C46" i="43"/>
  <c r="B46" i="43"/>
  <c r="A46" i="43"/>
  <c r="E45" i="43"/>
  <c r="D45" i="43"/>
  <c r="C45" i="43"/>
  <c r="B45" i="43"/>
  <c r="A45" i="43"/>
  <c r="E44" i="43"/>
  <c r="D44" i="43"/>
  <c r="C44" i="43"/>
  <c r="B44" i="43"/>
  <c r="A44" i="43"/>
  <c r="E43" i="43"/>
  <c r="D43" i="43"/>
  <c r="C43" i="43"/>
  <c r="B43" i="43"/>
  <c r="A43" i="43"/>
  <c r="E42" i="43"/>
  <c r="D42" i="43"/>
  <c r="C42" i="43"/>
  <c r="B42" i="43"/>
  <c r="A42" i="43"/>
  <c r="E41" i="43"/>
  <c r="D41" i="43"/>
  <c r="C41" i="43"/>
  <c r="B41" i="43"/>
  <c r="A41" i="43"/>
  <c r="E40" i="43"/>
  <c r="D40" i="43"/>
  <c r="C40" i="43"/>
  <c r="B40" i="43"/>
  <c r="A40" i="43"/>
  <c r="E39" i="43"/>
  <c r="D39" i="43"/>
  <c r="C39" i="43"/>
  <c r="B39" i="43"/>
  <c r="A39" i="43"/>
  <c r="E38" i="43"/>
  <c r="D38" i="43"/>
  <c r="C38" i="43"/>
  <c r="B38" i="43"/>
  <c r="A38" i="43"/>
  <c r="E37" i="43"/>
  <c r="D37" i="43"/>
  <c r="C37" i="43"/>
  <c r="B37" i="43"/>
  <c r="A37" i="43"/>
  <c r="E36" i="43"/>
  <c r="D36" i="43"/>
  <c r="C36" i="43"/>
  <c r="B36" i="43"/>
  <c r="A36" i="43"/>
  <c r="E35" i="43"/>
  <c r="D35" i="43"/>
  <c r="C35" i="43"/>
  <c r="B35" i="43"/>
  <c r="A35" i="43"/>
  <c r="E34" i="43"/>
  <c r="D34" i="43"/>
  <c r="C34" i="43"/>
  <c r="B34" i="43"/>
  <c r="A34" i="43"/>
  <c r="E33" i="43"/>
  <c r="D33" i="43"/>
  <c r="C33" i="43"/>
  <c r="B33" i="43"/>
  <c r="A33" i="43"/>
  <c r="E32" i="43"/>
  <c r="D32" i="43"/>
  <c r="C32" i="43"/>
  <c r="B32" i="43"/>
  <c r="A32" i="43"/>
  <c r="E31" i="43"/>
  <c r="D31" i="43"/>
  <c r="C31" i="43"/>
  <c r="B31" i="43"/>
  <c r="A31" i="43"/>
  <c r="E30" i="43"/>
  <c r="D30" i="43"/>
  <c r="C30" i="43"/>
  <c r="B30" i="43"/>
  <c r="A30" i="43"/>
  <c r="E29" i="43"/>
  <c r="D29" i="43"/>
  <c r="C29" i="43"/>
  <c r="B29" i="43"/>
  <c r="A29" i="43"/>
  <c r="E28" i="43"/>
  <c r="D28" i="43"/>
  <c r="C28" i="43"/>
  <c r="B28" i="43"/>
  <c r="A28" i="43"/>
  <c r="E27" i="43"/>
  <c r="D27" i="43"/>
  <c r="C27" i="43"/>
  <c r="B27" i="43"/>
  <c r="A27" i="43"/>
  <c r="E26" i="43"/>
  <c r="D26" i="43"/>
  <c r="C26" i="43"/>
  <c r="B26" i="43"/>
  <c r="A26" i="43"/>
  <c r="E25" i="43"/>
  <c r="D25" i="43"/>
  <c r="C25" i="43"/>
  <c r="B25" i="43"/>
  <c r="A25" i="43"/>
  <c r="E24" i="43"/>
  <c r="D24" i="43"/>
  <c r="C24" i="43"/>
  <c r="B24" i="43"/>
  <c r="A24" i="43"/>
  <c r="E23" i="43"/>
  <c r="D23" i="43"/>
  <c r="C23" i="43"/>
  <c r="B23" i="43"/>
  <c r="A23" i="43"/>
  <c r="E22" i="43"/>
  <c r="D22" i="43"/>
  <c r="C22" i="43"/>
  <c r="B22" i="43"/>
  <c r="A22" i="43"/>
  <c r="E21" i="43"/>
  <c r="D21" i="43"/>
  <c r="C21" i="43"/>
  <c r="B21" i="43"/>
  <c r="A21" i="43"/>
  <c r="E20" i="43"/>
  <c r="D20" i="43"/>
  <c r="C20" i="43"/>
  <c r="B20" i="43"/>
  <c r="A20" i="43"/>
  <c r="E19" i="43"/>
  <c r="D19" i="43"/>
  <c r="C19" i="43"/>
  <c r="B19" i="43"/>
  <c r="A19" i="43"/>
  <c r="E18" i="43"/>
  <c r="D18" i="43"/>
  <c r="C18" i="43"/>
  <c r="B18" i="43"/>
  <c r="A18" i="43"/>
  <c r="E17" i="43"/>
  <c r="D17" i="43"/>
  <c r="C17" i="43"/>
  <c r="B17" i="43"/>
  <c r="A17" i="43"/>
  <c r="E16" i="43"/>
  <c r="D16" i="43"/>
  <c r="C16" i="43"/>
  <c r="B16" i="43"/>
  <c r="A16" i="43"/>
  <c r="E15" i="43"/>
  <c r="D15" i="43"/>
  <c r="C15" i="43"/>
  <c r="B15" i="43"/>
  <c r="A15" i="43"/>
  <c r="E14" i="43"/>
  <c r="D14" i="43"/>
  <c r="C14" i="43"/>
  <c r="B14" i="43"/>
  <c r="A14" i="43"/>
  <c r="E13" i="43"/>
  <c r="D13" i="43"/>
  <c r="C13" i="43"/>
  <c r="B13" i="43"/>
  <c r="A13" i="43"/>
  <c r="E12" i="43"/>
  <c r="D12" i="43"/>
  <c r="C12" i="43"/>
  <c r="B12" i="43"/>
  <c r="A12" i="43"/>
  <c r="E11" i="43"/>
  <c r="D11" i="43"/>
  <c r="C11" i="43"/>
  <c r="B11" i="43"/>
  <c r="A11" i="43"/>
  <c r="E10" i="43"/>
  <c r="D10" i="43"/>
  <c r="C10" i="43"/>
  <c r="B10" i="43"/>
  <c r="A10" i="43"/>
  <c r="E9" i="43"/>
  <c r="D9" i="43"/>
  <c r="C9" i="43"/>
  <c r="B9" i="43"/>
  <c r="A9" i="43"/>
  <c r="E8" i="43"/>
  <c r="D8" i="43"/>
  <c r="C8" i="43"/>
  <c r="B8" i="43"/>
  <c r="A8" i="43"/>
  <c r="E7" i="43"/>
  <c r="D7" i="43"/>
  <c r="C7" i="43"/>
  <c r="B7" i="43"/>
  <c r="A7" i="43"/>
  <c r="E6" i="43"/>
  <c r="D6" i="43"/>
  <c r="C6" i="43"/>
  <c r="B6" i="43"/>
  <c r="A6" i="43"/>
  <c r="E5" i="43"/>
  <c r="D5" i="43"/>
  <c r="C5" i="43"/>
  <c r="B5" i="43"/>
  <c r="A5" i="43"/>
  <c r="E4" i="43"/>
  <c r="D4" i="43"/>
  <c r="C4" i="43"/>
  <c r="B4" i="43"/>
  <c r="A4" i="43"/>
  <c r="A1" i="43"/>
  <c r="B29" i="3"/>
  <c r="B28" i="3"/>
  <c r="B25" i="3"/>
  <c r="B24" i="3"/>
  <c r="B23" i="3"/>
  <c r="B22" i="3"/>
  <c r="B19" i="3"/>
  <c r="B18" i="3"/>
  <c r="B17" i="3"/>
  <c r="B12" i="3"/>
  <c r="B11" i="3"/>
  <c r="B10" i="3"/>
  <c r="A1" i="3"/>
  <c r="A1" i="2"/>
  <c r="C6" i="1"/>
  <c r="A1" i="1"/>
  <c r="B2" i="61"/>
  <c r="I38" i="61" l="1"/>
  <c r="K38" i="61" s="1"/>
  <c r="H39" i="61"/>
  <c r="H43" i="61" s="1"/>
  <c r="H42" i="61"/>
  <c r="F39" i="61"/>
  <c r="F43" i="61" s="1"/>
  <c r="F42" i="61"/>
  <c r="G39" i="61"/>
  <c r="G43" i="61" s="1"/>
  <c r="G42" i="61"/>
  <c r="J42" i="61"/>
  <c r="J39" i="61"/>
  <c r="J43" i="61" s="1"/>
  <c r="E39" i="61"/>
  <c r="E42" i="61"/>
  <c r="K24" i="61"/>
  <c r="K12" i="61"/>
  <c r="F334" i="33"/>
  <c r="F103" i="33"/>
  <c r="F101" i="34"/>
  <c r="F76" i="55" s="1"/>
  <c r="F175" i="34"/>
  <c r="F141" i="55" s="1"/>
  <c r="H18" i="53" s="1"/>
  <c r="F418" i="33"/>
  <c r="F110" i="33"/>
  <c r="F253" i="33" s="1"/>
  <c r="F309" i="33"/>
  <c r="F125" i="33"/>
  <c r="F279" i="33" s="1"/>
  <c r="D159" i="55"/>
  <c r="D199" i="55"/>
  <c r="D231" i="55"/>
  <c r="F323" i="33"/>
  <c r="C121" i="55"/>
  <c r="D141" i="55"/>
  <c r="C99" i="55"/>
  <c r="D220" i="55"/>
  <c r="D53" i="55"/>
  <c r="C133" i="55"/>
  <c r="D83" i="55"/>
  <c r="C103" i="55"/>
  <c r="D133" i="55"/>
  <c r="D184" i="55"/>
  <c r="F61" i="33"/>
  <c r="F294" i="33" s="1"/>
  <c r="C115" i="55"/>
  <c r="F274" i="33"/>
  <c r="D115" i="55"/>
  <c r="C175" i="55"/>
  <c r="C196" i="55"/>
  <c r="C189" i="55"/>
  <c r="F496" i="33"/>
  <c r="F202" i="34" s="1"/>
  <c r="F164" i="55" s="1"/>
  <c r="F215" i="33"/>
  <c r="D56" i="55"/>
  <c r="C98" i="55"/>
  <c r="C104" i="55"/>
  <c r="D163" i="55"/>
  <c r="D198" i="55"/>
  <c r="C92" i="55"/>
  <c r="D92" i="55"/>
  <c r="D98" i="55"/>
  <c r="D104" i="55"/>
  <c r="C170" i="55"/>
  <c r="C111" i="55"/>
  <c r="C193" i="55"/>
  <c r="F87" i="33"/>
  <c r="F202" i="33" s="1"/>
  <c r="F126" i="33"/>
  <c r="F303" i="33" s="1"/>
  <c r="F320" i="33"/>
  <c r="F369" i="33"/>
  <c r="F85" i="34" s="1"/>
  <c r="F63" i="55" s="1"/>
  <c r="F485" i="33"/>
  <c r="F674" i="33" s="1"/>
  <c r="F333" i="33"/>
  <c r="D204" i="55"/>
  <c r="D193" i="55"/>
  <c r="C180" i="55"/>
  <c r="F321" i="33"/>
  <c r="F377" i="33"/>
  <c r="F93" i="34" s="1"/>
  <c r="F70" i="55" s="1"/>
  <c r="D46" i="55"/>
  <c r="C118" i="55"/>
  <c r="D153" i="55"/>
  <c r="C199" i="55"/>
  <c r="D223" i="55"/>
  <c r="F59" i="33"/>
  <c r="F246" i="33" s="1"/>
  <c r="C47" i="55"/>
  <c r="C65" i="55"/>
  <c r="D82" i="55"/>
  <c r="D88" i="55"/>
  <c r="C154" i="55"/>
  <c r="F60" i="33"/>
  <c r="F270" i="33" s="1"/>
  <c r="S17" i="31"/>
  <c r="S72" i="31" s="1"/>
  <c r="F328" i="33"/>
  <c r="F445" i="33"/>
  <c r="F151" i="34" s="1"/>
  <c r="F120" i="55" s="1"/>
  <c r="H20" i="53" s="1"/>
  <c r="D47" i="55"/>
  <c r="D65" i="55"/>
  <c r="C83" i="55"/>
  <c r="C89" i="55"/>
  <c r="D224" i="55"/>
  <c r="C226" i="55"/>
  <c r="D226" i="55"/>
  <c r="F497" i="33"/>
  <c r="F203" i="34" s="1"/>
  <c r="F165" i="55" s="1"/>
  <c r="C220" i="55"/>
  <c r="R106" i="31"/>
  <c r="R97" i="31"/>
  <c r="F582" i="33"/>
  <c r="F111" i="34"/>
  <c r="F85" i="55" s="1"/>
  <c r="H29" i="53" s="1"/>
  <c r="F400" i="33"/>
  <c r="F275" i="33"/>
  <c r="J18" i="32"/>
  <c r="J21" i="32" s="1"/>
  <c r="J5" i="31"/>
  <c r="F492" i="33"/>
  <c r="F660" i="33" s="1"/>
  <c r="F310" i="33"/>
  <c r="D60" i="55"/>
  <c r="D66" i="55"/>
  <c r="C113" i="55"/>
  <c r="C119" i="55"/>
  <c r="F203" i="33"/>
  <c r="F397" i="33"/>
  <c r="D113" i="55"/>
  <c r="D125" i="55"/>
  <c r="D207" i="55"/>
  <c r="D222" i="55"/>
  <c r="J5" i="34"/>
  <c r="D55" i="55"/>
  <c r="C79" i="55"/>
  <c r="D84" i="55"/>
  <c r="C120" i="55"/>
  <c r="C132" i="55"/>
  <c r="D143" i="55"/>
  <c r="C227" i="55"/>
  <c r="F82" i="33"/>
  <c r="F297" i="33" s="1"/>
  <c r="C44" i="55"/>
  <c r="C74" i="55"/>
  <c r="D79" i="55"/>
  <c r="D90" i="55"/>
  <c r="D120" i="55"/>
  <c r="D126" i="55"/>
  <c r="C213" i="55"/>
  <c r="D227" i="55"/>
  <c r="D160" i="55"/>
  <c r="F327" i="33"/>
  <c r="D74" i="55"/>
  <c r="C127" i="55"/>
  <c r="D213" i="55"/>
  <c r="D219" i="55"/>
  <c r="C228" i="55"/>
  <c r="D109" i="55"/>
  <c r="D116" i="55"/>
  <c r="D205" i="55"/>
  <c r="C224" i="55"/>
  <c r="F322" i="33"/>
  <c r="F394" i="33"/>
  <c r="F103" i="34" s="1"/>
  <c r="F78" i="55" s="1"/>
  <c r="H28" i="53" s="1"/>
  <c r="J5" i="57"/>
  <c r="F353" i="33"/>
  <c r="F318" i="33"/>
  <c r="F499" i="33"/>
  <c r="F287" i="33"/>
  <c r="C171" i="55"/>
  <c r="D192" i="55"/>
  <c r="D202" i="55"/>
  <c r="C207" i="55"/>
  <c r="C222" i="55"/>
  <c r="C55" i="55"/>
  <c r="C73" i="55"/>
  <c r="D107" i="55"/>
  <c r="D119" i="55"/>
  <c r="C143" i="55"/>
  <c r="D171" i="55"/>
  <c r="F109" i="33"/>
  <c r="F229" i="33" s="1"/>
  <c r="F78" i="33"/>
  <c r="F201" i="33" s="1"/>
  <c r="F105" i="33"/>
  <c r="F300" i="33" s="1"/>
  <c r="F108" i="33"/>
  <c r="F205" i="33" s="1"/>
  <c r="F72" i="33"/>
  <c r="F224" i="33" s="1"/>
  <c r="F68" i="33"/>
  <c r="F124" i="33"/>
  <c r="F255" i="33" s="1"/>
  <c r="F80" i="33"/>
  <c r="F249" i="33" s="1"/>
  <c r="F79" i="33"/>
  <c r="F225" i="33" s="1"/>
  <c r="F116" i="33"/>
  <c r="F230" i="33" s="1"/>
  <c r="F112" i="33"/>
  <c r="F301" i="33" s="1"/>
  <c r="F65" i="33"/>
  <c r="F223" i="33" s="1"/>
  <c r="F117" i="33"/>
  <c r="F254" i="33" s="1"/>
  <c r="F66" i="33"/>
  <c r="F247" i="33" s="1"/>
  <c r="F81" i="33"/>
  <c r="F273" i="33" s="1"/>
  <c r="F361" i="33"/>
  <c r="F580" i="33" s="1"/>
  <c r="F319" i="33"/>
  <c r="F88" i="33"/>
  <c r="F226" i="33" s="1"/>
  <c r="S32" i="31"/>
  <c r="S75" i="31" s="1"/>
  <c r="D127" i="55"/>
  <c r="F199" i="34"/>
  <c r="F162" i="55" s="1"/>
  <c r="C205" i="55"/>
  <c r="C214" i="55"/>
  <c r="D228" i="55"/>
  <c r="J5" i="36"/>
  <c r="F91" i="33"/>
  <c r="F298" i="33" s="1"/>
  <c r="C116" i="55"/>
  <c r="C122" i="55"/>
  <c r="C134" i="55"/>
  <c r="C157" i="55"/>
  <c r="C168" i="55"/>
  <c r="C210" i="55"/>
  <c r="D214" i="55"/>
  <c r="D103" i="55"/>
  <c r="C110" i="55"/>
  <c r="D154" i="55"/>
  <c r="C232" i="55"/>
  <c r="F95" i="33"/>
  <c r="F227" i="33" s="1"/>
  <c r="F421" i="33"/>
  <c r="F526" i="33" s="1"/>
  <c r="C46" i="55"/>
  <c r="C58" i="55"/>
  <c r="C64" i="55"/>
  <c r="C70" i="55"/>
  <c r="C76" i="55"/>
  <c r="C81" i="55"/>
  <c r="D86" i="55"/>
  <c r="D122" i="55"/>
  <c r="D168" i="55"/>
  <c r="C200" i="55"/>
  <c r="C215" i="55"/>
  <c r="D97" i="55"/>
  <c r="D110" i="55"/>
  <c r="C123" i="55"/>
  <c r="D200" i="55"/>
  <c r="D180" i="55"/>
  <c r="C188" i="55"/>
  <c r="D64" i="55"/>
  <c r="C105" i="55"/>
  <c r="C117" i="55"/>
  <c r="D58" i="55"/>
  <c r="D181" i="55"/>
  <c r="D94" i="55"/>
  <c r="C100" i="55"/>
  <c r="D106" i="55"/>
  <c r="D117" i="55"/>
  <c r="D123" i="55"/>
  <c r="F483" i="33"/>
  <c r="F189" i="34" s="1"/>
  <c r="F153" i="55" s="1"/>
  <c r="C82" i="55"/>
  <c r="C183" i="55"/>
  <c r="C190" i="55"/>
  <c r="R71" i="31"/>
  <c r="S12" i="31"/>
  <c r="S52" i="31"/>
  <c r="S79" i="31" s="1"/>
  <c r="C178" i="55"/>
  <c r="C185" i="55"/>
  <c r="F631" i="33"/>
  <c r="F204" i="34"/>
  <c r="F166" i="55" s="1"/>
  <c r="C179" i="55"/>
  <c r="R80" i="31"/>
  <c r="S57" i="31"/>
  <c r="F587" i="33"/>
  <c r="F143" i="34"/>
  <c r="F113" i="55" s="1"/>
  <c r="H33" i="53" s="1"/>
  <c r="R81" i="31"/>
  <c r="S62" i="31"/>
  <c r="F199" i="33"/>
  <c r="J97" i="31"/>
  <c r="J82" i="31"/>
  <c r="J83" i="31" s="1"/>
  <c r="J106" i="31"/>
  <c r="A229" i="44"/>
  <c r="A230" i="43"/>
  <c r="A230" i="44" s="1"/>
  <c r="F159" i="33" s="1"/>
  <c r="S42" i="31"/>
  <c r="S77" i="31" s="1"/>
  <c r="R77" i="31"/>
  <c r="F252" i="33"/>
  <c r="R76" i="31"/>
  <c r="S37" i="31"/>
  <c r="L106" i="31"/>
  <c r="L82" i="31"/>
  <c r="L83" i="31" s="1"/>
  <c r="L97" i="31"/>
  <c r="F295" i="33"/>
  <c r="C59" i="55"/>
  <c r="C80" i="55"/>
  <c r="D165" i="55"/>
  <c r="S47" i="31"/>
  <c r="S78" i="31" s="1"/>
  <c r="O82" i="31"/>
  <c r="O83" i="31" s="1"/>
  <c r="O106" i="31"/>
  <c r="F135" i="34"/>
  <c r="F106" i="55" s="1"/>
  <c r="H32" i="53" s="1"/>
  <c r="F586" i="33"/>
  <c r="C75" i="55"/>
  <c r="C166" i="55"/>
  <c r="D95" i="55"/>
  <c r="P82" i="31"/>
  <c r="P83" i="31" s="1"/>
  <c r="P106" i="31"/>
  <c r="F127" i="34"/>
  <c r="F99" i="55" s="1"/>
  <c r="H31" i="53" s="1"/>
  <c r="F584" i="33"/>
  <c r="F190" i="34"/>
  <c r="F154" i="55" s="1"/>
  <c r="F659" i="33"/>
  <c r="D75" i="55"/>
  <c r="D80" i="55"/>
  <c r="C177" i="55"/>
  <c r="E91" i="31"/>
  <c r="D178" i="55"/>
  <c r="F263" i="33"/>
  <c r="F669" i="33"/>
  <c r="C91" i="55"/>
  <c r="D111" i="55"/>
  <c r="D156" i="55"/>
  <c r="C162" i="55"/>
  <c r="D225" i="55"/>
  <c r="C230" i="55"/>
  <c r="D128" i="55"/>
  <c r="D150" i="55"/>
  <c r="S22" i="31"/>
  <c r="S73" i="31" s="1"/>
  <c r="C186" i="55"/>
  <c r="D91" i="55"/>
  <c r="D134" i="55"/>
  <c r="C191" i="55"/>
  <c r="D196" i="55"/>
  <c r="D230" i="55"/>
  <c r="D145" i="55"/>
  <c r="D186" i="55"/>
  <c r="D76" i="55"/>
  <c r="D112" i="55"/>
  <c r="C135" i="55"/>
  <c r="D146" i="55"/>
  <c r="D157" i="55"/>
  <c r="D70" i="55"/>
  <c r="D100" i="55"/>
  <c r="C129" i="55"/>
  <c r="C141" i="55"/>
  <c r="D151" i="55"/>
  <c r="D155" i="55"/>
  <c r="F467" i="33"/>
  <c r="F283" i="33"/>
  <c r="C87" i="55"/>
  <c r="C130" i="55"/>
  <c r="D135" i="55"/>
  <c r="C158" i="55"/>
  <c r="D182" i="55"/>
  <c r="C202" i="55"/>
  <c r="D49" i="55"/>
  <c r="D61" i="55"/>
  <c r="D129" i="55"/>
  <c r="C146" i="55"/>
  <c r="D166" i="55"/>
  <c r="D170" i="55"/>
  <c r="C187" i="55"/>
  <c r="D210" i="55"/>
  <c r="D215" i="55"/>
  <c r="M97" i="31"/>
  <c r="F278" i="33"/>
  <c r="F424" i="33"/>
  <c r="F261" i="33"/>
  <c r="F482" i="33"/>
  <c r="D52" i="55"/>
  <c r="C62" i="55"/>
  <c r="D118" i="55"/>
  <c r="D130" i="55"/>
  <c r="D217" i="55"/>
  <c r="D124" i="55"/>
  <c r="D187" i="55"/>
  <c r="M82" i="31"/>
  <c r="M83" i="31" s="1"/>
  <c r="N97" i="31"/>
  <c r="Q106" i="31"/>
  <c r="F329" i="33"/>
  <c r="F453" i="33"/>
  <c r="D57" i="55"/>
  <c r="D93" i="55"/>
  <c r="C131" i="55"/>
  <c r="D136" i="55"/>
  <c r="C142" i="55"/>
  <c r="D232" i="55"/>
  <c r="C67" i="55"/>
  <c r="C71" i="55"/>
  <c r="D152" i="55"/>
  <c r="C156" i="55"/>
  <c r="D162" i="55"/>
  <c r="D195" i="55"/>
  <c r="C211" i="55"/>
  <c r="S27" i="31"/>
  <c r="S74" i="31" s="1"/>
  <c r="S67" i="31"/>
  <c r="T67" i="31" s="1"/>
  <c r="N82" i="31"/>
  <c r="N83" i="31" s="1"/>
  <c r="O97" i="31"/>
  <c r="D188" i="55"/>
  <c r="F408" i="33"/>
  <c r="F276" i="33"/>
  <c r="F461" i="33"/>
  <c r="F330" i="33"/>
  <c r="D48" i="55"/>
  <c r="D62" i="55"/>
  <c r="C114" i="55"/>
  <c r="C208" i="55"/>
  <c r="C50" i="55"/>
  <c r="D67" i="55"/>
  <c r="D71" i="55"/>
  <c r="C206" i="55"/>
  <c r="D211" i="55"/>
  <c r="K97" i="31"/>
  <c r="K82" i="31"/>
  <c r="K83" i="31" s="1"/>
  <c r="Q82" i="31"/>
  <c r="Q83" i="31" s="1"/>
  <c r="P97" i="31"/>
  <c r="C182" i="55"/>
  <c r="C63" i="55"/>
  <c r="D99" i="55"/>
  <c r="D169" i="55"/>
  <c r="D175" i="55"/>
  <c r="D89" i="55"/>
  <c r="C94" i="55"/>
  <c r="C201" i="55"/>
  <c r="D229" i="55"/>
  <c r="B2" i="54"/>
  <c r="B2" i="53"/>
  <c r="F111" i="33"/>
  <c r="F89" i="33"/>
  <c r="F71" i="33"/>
  <c r="F123" i="33"/>
  <c r="F101" i="33"/>
  <c r="F75" i="33"/>
  <c r="F58" i="33"/>
  <c r="F122" i="33"/>
  <c r="F98" i="33"/>
  <c r="F74" i="33"/>
  <c r="F57" i="33"/>
  <c r="F119" i="33"/>
  <c r="F96" i="33"/>
  <c r="F73" i="33"/>
  <c r="F67" i="33"/>
  <c r="F102" i="33"/>
  <c r="R82" i="31"/>
  <c r="D44" i="55"/>
  <c r="C54" i="55"/>
  <c r="D63" i="55"/>
  <c r="C69" i="55"/>
  <c r="C95" i="55"/>
  <c r="C107" i="55"/>
  <c r="C163" i="55"/>
  <c r="D172" i="55"/>
  <c r="D201" i="55"/>
  <c r="C218" i="55"/>
  <c r="D114" i="55"/>
  <c r="C126" i="55"/>
  <c r="D142" i="55"/>
  <c r="D173" i="55"/>
  <c r="D208" i="55"/>
  <c r="D218" i="55"/>
  <c r="J5" i="33"/>
  <c r="J5" i="32"/>
  <c r="F324" i="33"/>
  <c r="F410" i="33"/>
  <c r="F336" i="33"/>
  <c r="F509" i="33"/>
  <c r="F335" i="33"/>
  <c r="D51" i="55"/>
  <c r="D194" i="55"/>
  <c r="C194" i="55"/>
  <c r="K15" i="32"/>
  <c r="J43" i="32"/>
  <c r="J45" i="32" s="1"/>
  <c r="F326" i="33"/>
  <c r="F477" i="33"/>
  <c r="C93" i="55"/>
  <c r="C52" i="55"/>
  <c r="D73" i="55"/>
  <c r="C149" i="55"/>
  <c r="J5" i="30"/>
  <c r="F331" i="33"/>
  <c r="C48" i="55"/>
  <c r="D138" i="55"/>
  <c r="F207" i="34"/>
  <c r="F169" i="55" s="1"/>
  <c r="D121" i="55"/>
  <c r="C139" i="55"/>
  <c r="C198" i="55"/>
  <c r="C90" i="55"/>
  <c r="C212" i="55"/>
  <c r="C221" i="55"/>
  <c r="D190" i="55"/>
  <c r="I42" i="61" l="1"/>
  <c r="I39" i="61"/>
  <c r="I43" i="61" s="1"/>
  <c r="K42" i="61"/>
  <c r="E43" i="61"/>
  <c r="K43" i="61" s="1"/>
  <c r="F77" i="34"/>
  <c r="F56" i="55" s="1"/>
  <c r="F648" i="33"/>
  <c r="F668" i="33"/>
  <c r="F191" i="34"/>
  <c r="F155" i="55" s="1"/>
  <c r="F25" i="33"/>
  <c r="F644" i="33"/>
  <c r="F616" i="33"/>
  <c r="F601" i="33"/>
  <c r="F15" i="33"/>
  <c r="T42" i="31"/>
  <c r="T77" i="31" s="1"/>
  <c r="F227" i="30"/>
  <c r="F22" i="57" s="1"/>
  <c r="F198" i="34"/>
  <c r="F161" i="55" s="1"/>
  <c r="F233" i="30"/>
  <c r="F28" i="57" s="1"/>
  <c r="F581" i="33"/>
  <c r="F133" i="33"/>
  <c r="F256" i="33" s="1"/>
  <c r="T32" i="31"/>
  <c r="T75" i="31" s="1"/>
  <c r="F258" i="30"/>
  <c r="F53" i="57" s="1"/>
  <c r="F670" i="33"/>
  <c r="T17" i="31"/>
  <c r="T72" i="31" s="1"/>
  <c r="F243" i="30"/>
  <c r="F38" i="57" s="1"/>
  <c r="F135" i="33"/>
  <c r="F304" i="33" s="1"/>
  <c r="F238" i="30"/>
  <c r="F33" i="57" s="1"/>
  <c r="F237" i="30"/>
  <c r="F32" i="57" s="1"/>
  <c r="F130" i="34"/>
  <c r="F101" i="55" s="1"/>
  <c r="C32" i="53" s="1"/>
  <c r="F109" i="34"/>
  <c r="F83" i="55" s="1"/>
  <c r="F558" i="33"/>
  <c r="F257" i="30"/>
  <c r="F52" i="57" s="1"/>
  <c r="F646" i="33"/>
  <c r="F205" i="34"/>
  <c r="F167" i="55" s="1"/>
  <c r="F69" i="34"/>
  <c r="F49" i="55" s="1"/>
  <c r="F579" i="33"/>
  <c r="F522" i="33"/>
  <c r="F106" i="34"/>
  <c r="F80" i="55" s="1"/>
  <c r="C29" i="53" s="1"/>
  <c r="T27" i="31"/>
  <c r="J34" i="32"/>
  <c r="J10" i="32"/>
  <c r="P98" i="31"/>
  <c r="P107" i="31"/>
  <c r="P89" i="31"/>
  <c r="O89" i="31"/>
  <c r="O98" i="31"/>
  <c r="O107" i="31"/>
  <c r="L98" i="31"/>
  <c r="L89" i="31"/>
  <c r="L107" i="31"/>
  <c r="F204" i="33"/>
  <c r="M89" i="31"/>
  <c r="M98" i="31"/>
  <c r="M107" i="31"/>
  <c r="F228" i="33"/>
  <c r="F231" i="33"/>
  <c r="T106" i="31"/>
  <c r="T97" i="31"/>
  <c r="T82" i="31"/>
  <c r="F159" i="34"/>
  <c r="F127" i="55" s="1"/>
  <c r="H17" i="53" s="1"/>
  <c r="F671" i="33"/>
  <c r="N98" i="31"/>
  <c r="N89" i="31"/>
  <c r="N107" i="31"/>
  <c r="F254" i="30"/>
  <c r="F49" i="57" s="1"/>
  <c r="F228" i="30"/>
  <c r="F23" i="57" s="1"/>
  <c r="F664" i="33"/>
  <c r="F176" i="33"/>
  <c r="F286" i="33" s="1"/>
  <c r="F183" i="34"/>
  <c r="F148" i="55" s="1"/>
  <c r="H22" i="53" s="1"/>
  <c r="F585" i="33"/>
  <c r="F677" i="33"/>
  <c r="F215" i="34"/>
  <c r="F176" i="55" s="1"/>
  <c r="H25" i="53" s="1"/>
  <c r="F271" i="33"/>
  <c r="F200" i="33"/>
  <c r="F672" i="33"/>
  <c r="F167" i="34"/>
  <c r="F134" i="55" s="1"/>
  <c r="H21" i="53" s="1"/>
  <c r="F175" i="33"/>
  <c r="F140" i="33"/>
  <c r="F234" i="30"/>
  <c r="F29" i="57" s="1"/>
  <c r="F223" i="30"/>
  <c r="F18" i="57" s="1"/>
  <c r="F16" i="33"/>
  <c r="F161" i="33"/>
  <c r="F260" i="33" s="1"/>
  <c r="F259" i="30"/>
  <c r="F54" i="57" s="1"/>
  <c r="F235" i="30"/>
  <c r="F30" i="57" s="1"/>
  <c r="F248" i="33"/>
  <c r="F250" i="33"/>
  <c r="F173" i="34"/>
  <c r="F139" i="55" s="1"/>
  <c r="F643" i="33"/>
  <c r="S81" i="31"/>
  <c r="T62" i="31"/>
  <c r="K107" i="31"/>
  <c r="K89" i="31"/>
  <c r="K98" i="31"/>
  <c r="F244" i="30"/>
  <c r="F39" i="57" s="1"/>
  <c r="F219" i="30"/>
  <c r="F14" i="57" s="1"/>
  <c r="F663" i="33"/>
  <c r="F184" i="33"/>
  <c r="F311" i="33" s="1"/>
  <c r="F148" i="33"/>
  <c r="F282" i="33" s="1"/>
  <c r="F245" i="30"/>
  <c r="F40" i="57" s="1"/>
  <c r="F603" i="33"/>
  <c r="J4" i="33"/>
  <c r="J4" i="32"/>
  <c r="J4" i="30"/>
  <c r="J4" i="36"/>
  <c r="J4" i="31"/>
  <c r="J4" i="34"/>
  <c r="J4" i="57"/>
  <c r="J48" i="32"/>
  <c r="J50" i="32" s="1"/>
  <c r="F119" i="34"/>
  <c r="F92" i="55" s="1"/>
  <c r="H30" i="53" s="1"/>
  <c r="F583" i="33"/>
  <c r="F251" i="33"/>
  <c r="F277" i="33"/>
  <c r="F117" i="34"/>
  <c r="F90" i="55" s="1"/>
  <c r="F559" i="33"/>
  <c r="F188" i="34"/>
  <c r="F152" i="55" s="1"/>
  <c r="F629" i="33"/>
  <c r="F240" i="30"/>
  <c r="F35" i="57" s="1"/>
  <c r="F678" i="33"/>
  <c r="F188" i="33"/>
  <c r="F162" i="33"/>
  <c r="F284" i="33" s="1"/>
  <c r="F138" i="33"/>
  <c r="F209" i="33" s="1"/>
  <c r="F634" i="33"/>
  <c r="F152" i="33"/>
  <c r="K5" i="34"/>
  <c r="K5" i="30"/>
  <c r="K43" i="32"/>
  <c r="K45" i="32" s="1"/>
  <c r="L15" i="32"/>
  <c r="K5" i="36"/>
  <c r="K5" i="31"/>
  <c r="K5" i="32"/>
  <c r="K5" i="33"/>
  <c r="K5" i="57"/>
  <c r="K18" i="32"/>
  <c r="K21" i="32" s="1"/>
  <c r="F302" i="33"/>
  <c r="F174" i="33"/>
  <c r="F226" i="30"/>
  <c r="F21" i="57" s="1"/>
  <c r="F224" i="30"/>
  <c r="F19" i="57" s="1"/>
  <c r="F189" i="33"/>
  <c r="F264" i="33" s="1"/>
  <c r="F166" i="33"/>
  <c r="F213" i="33" s="1"/>
  <c r="F149" i="33"/>
  <c r="F306" i="33" s="1"/>
  <c r="F163" i="33"/>
  <c r="F308" i="33" s="1"/>
  <c r="F220" i="30"/>
  <c r="F15" i="57" s="1"/>
  <c r="F198" i="33"/>
  <c r="F255" i="30"/>
  <c r="F50" i="57" s="1"/>
  <c r="F249" i="30"/>
  <c r="F44" i="57" s="1"/>
  <c r="F133" i="34"/>
  <c r="F104" i="55" s="1"/>
  <c r="F562" i="33"/>
  <c r="U42" i="31"/>
  <c r="S76" i="31"/>
  <c r="T37" i="31"/>
  <c r="S71" i="31"/>
  <c r="T12" i="31"/>
  <c r="F604" i="33"/>
  <c r="F167" i="33"/>
  <c r="F237" i="33" s="1"/>
  <c r="F153" i="33"/>
  <c r="F235" i="33" s="1"/>
  <c r="F139" i="33"/>
  <c r="F233" i="33" s="1"/>
  <c r="F134" i="33"/>
  <c r="F191" i="33"/>
  <c r="F272" i="33"/>
  <c r="T52" i="31"/>
  <c r="R83" i="31"/>
  <c r="F190" i="33"/>
  <c r="F154" i="33"/>
  <c r="F259" i="33" s="1"/>
  <c r="F141" i="33"/>
  <c r="F281" i="33" s="1"/>
  <c r="F256" i="30"/>
  <c r="F51" i="57" s="1"/>
  <c r="F252" i="30"/>
  <c r="F47" i="57" s="1"/>
  <c r="F147" i="33"/>
  <c r="F299" i="33"/>
  <c r="T22" i="31"/>
  <c r="Q98" i="31"/>
  <c r="Q107" i="31"/>
  <c r="Q89" i="31"/>
  <c r="T57" i="31"/>
  <c r="S80" i="31"/>
  <c r="F173" i="33"/>
  <c r="F142" i="33"/>
  <c r="F305" i="33" s="1"/>
  <c r="F131" i="33"/>
  <c r="F208" i="33" s="1"/>
  <c r="F251" i="30"/>
  <c r="F46" i="57" s="1"/>
  <c r="F230" i="30"/>
  <c r="F25" i="57" s="1"/>
  <c r="F241" i="30"/>
  <c r="F36" i="57" s="1"/>
  <c r="F207" i="33"/>
  <c r="S97" i="31"/>
  <c r="S106" i="31"/>
  <c r="S82" i="31"/>
  <c r="J107" i="31"/>
  <c r="J89" i="31"/>
  <c r="J98" i="31"/>
  <c r="F156" i="33"/>
  <c r="F132" i="33"/>
  <c r="F232" i="33" s="1"/>
  <c r="F247" i="30"/>
  <c r="F42" i="57" s="1"/>
  <c r="F231" i="30"/>
  <c r="F26" i="57" s="1"/>
  <c r="F187" i="33"/>
  <c r="U67" i="31"/>
  <c r="F222" i="33"/>
  <c r="F145" i="33"/>
  <c r="F210" i="33" s="1"/>
  <c r="F248" i="30"/>
  <c r="F43" i="57" s="1"/>
  <c r="F242" i="30"/>
  <c r="F37" i="57" s="1"/>
  <c r="F221" i="30"/>
  <c r="F16" i="57" s="1"/>
  <c r="F160" i="33"/>
  <c r="F146" i="33"/>
  <c r="F296" i="33"/>
  <c r="T47" i="31"/>
  <c r="F212" i="33"/>
  <c r="K39" i="61" l="1"/>
  <c r="F17" i="33"/>
  <c r="F221" i="34" s="1"/>
  <c r="F181" i="55" s="1"/>
  <c r="F618" i="33"/>
  <c r="F649" i="33"/>
  <c r="F588" i="33"/>
  <c r="F26" i="33"/>
  <c r="F230" i="34" s="1"/>
  <c r="F189" i="55" s="1"/>
  <c r="U17" i="31"/>
  <c r="V17" i="31" s="1"/>
  <c r="U32" i="31"/>
  <c r="V32" i="31" s="1"/>
  <c r="T74" i="31"/>
  <c r="U27" i="31"/>
  <c r="F633" i="33"/>
  <c r="J26" i="32"/>
  <c r="J12" i="32"/>
  <c r="U75" i="31"/>
  <c r="T71" i="31"/>
  <c r="U12" i="31"/>
  <c r="T80" i="31"/>
  <c r="U57" i="31"/>
  <c r="S83" i="31"/>
  <c r="T78" i="31"/>
  <c r="U47" i="31"/>
  <c r="U97" i="31"/>
  <c r="U106" i="31"/>
  <c r="U82" i="31"/>
  <c r="V67" i="31"/>
  <c r="R98" i="31"/>
  <c r="R107" i="31"/>
  <c r="R89" i="31"/>
  <c r="T76" i="31"/>
  <c r="U37" i="31"/>
  <c r="U72" i="31"/>
  <c r="F288" i="33"/>
  <c r="F216" i="33"/>
  <c r="T79" i="31"/>
  <c r="U52" i="31"/>
  <c r="L5" i="36"/>
  <c r="L43" i="32"/>
  <c r="L45" i="32" s="1"/>
  <c r="L5" i="31"/>
  <c r="M15" i="32"/>
  <c r="L5" i="32"/>
  <c r="L5" i="33"/>
  <c r="L5" i="57"/>
  <c r="L5" i="34"/>
  <c r="L5" i="30"/>
  <c r="L18" i="32"/>
  <c r="L21" i="32" s="1"/>
  <c r="F51" i="34"/>
  <c r="F37" i="55" s="1"/>
  <c r="F710" i="33"/>
  <c r="F23" i="33"/>
  <c r="F619" i="33"/>
  <c r="U77" i="31"/>
  <c r="V42" i="31"/>
  <c r="K4" i="33"/>
  <c r="K4" i="30"/>
  <c r="K4" i="36"/>
  <c r="K48" i="32"/>
  <c r="K50" i="32" s="1"/>
  <c r="K4" i="31"/>
  <c r="K4" i="32"/>
  <c r="K4" i="34"/>
  <c r="K4" i="57"/>
  <c r="F214" i="33"/>
  <c r="F240" i="33"/>
  <c r="F234" i="33"/>
  <c r="T73" i="31"/>
  <c r="U22" i="31"/>
  <c r="T81" i="31"/>
  <c r="U62" i="31"/>
  <c r="F236" i="33"/>
  <c r="F312" i="33"/>
  <c r="F238" i="33"/>
  <c r="F22" i="33"/>
  <c r="F226" i="34" s="1"/>
  <c r="F185" i="55" s="1"/>
  <c r="F280" i="33"/>
  <c r="F211" i="33"/>
  <c r="F258" i="33"/>
  <c r="F257" i="33"/>
  <c r="F18" i="33"/>
  <c r="F222" i="34" s="1"/>
  <c r="F182" i="55" s="1"/>
  <c r="F307" i="33"/>
  <c r="F19" i="33"/>
  <c r="F223" i="34" s="1"/>
  <c r="F183" i="55" s="1"/>
  <c r="F14" i="33"/>
  <c r="K10" i="32"/>
  <c r="K34" i="32"/>
  <c r="F262" i="33"/>
  <c r="F24" i="33"/>
  <c r="F679" i="33"/>
  <c r="F680" i="33" s="1"/>
  <c r="F27" i="33"/>
  <c r="F229" i="34"/>
  <c r="F188" i="55" s="1"/>
  <c r="F219" i="34"/>
  <c r="F179" i="55" s="1"/>
  <c r="F220" i="34"/>
  <c r="F180" i="55" s="1"/>
  <c r="F59" i="34" l="1"/>
  <c r="F43" i="55" s="1"/>
  <c r="F711" i="33"/>
  <c r="F712" i="33" s="1"/>
  <c r="F742" i="33" s="1"/>
  <c r="J2" i="34"/>
  <c r="J2" i="57"/>
  <c r="J2" i="36"/>
  <c r="J2" i="32"/>
  <c r="J32" i="32"/>
  <c r="J36" i="32" s="1"/>
  <c r="J39" i="32" s="1"/>
  <c r="J40" i="32" s="1"/>
  <c r="J3" i="32" s="1"/>
  <c r="J27" i="32"/>
  <c r="J28" i="32" s="1"/>
  <c r="J2" i="30"/>
  <c r="J2" i="33"/>
  <c r="J2" i="31"/>
  <c r="U74" i="31"/>
  <c r="V27" i="31"/>
  <c r="U79" i="31"/>
  <c r="V52" i="31"/>
  <c r="U81" i="31"/>
  <c r="V62" i="31"/>
  <c r="S107" i="31"/>
  <c r="S98" i="31"/>
  <c r="S89" i="31"/>
  <c r="V75" i="31"/>
  <c r="W32" i="31"/>
  <c r="W75" i="31" s="1"/>
  <c r="L34" i="32"/>
  <c r="L10" i="32"/>
  <c r="U80" i="31"/>
  <c r="V57" i="31"/>
  <c r="V97" i="31"/>
  <c r="V82" i="31"/>
  <c r="W67" i="31"/>
  <c r="V106" i="31"/>
  <c r="K12" i="32"/>
  <c r="K26" i="32"/>
  <c r="U73" i="31"/>
  <c r="V22" i="31"/>
  <c r="F28" i="33"/>
  <c r="F232" i="34" s="1"/>
  <c r="F191" i="55" s="1"/>
  <c r="U71" i="31"/>
  <c r="V12" i="31"/>
  <c r="F228" i="34"/>
  <c r="F187" i="55" s="1"/>
  <c r="F218" i="34"/>
  <c r="F178" i="55" s="1"/>
  <c r="U78" i="31"/>
  <c r="V47" i="31"/>
  <c r="T83" i="31"/>
  <c r="V77" i="31"/>
  <c r="W42" i="31"/>
  <c r="W77" i="31" s="1"/>
  <c r="M18" i="32"/>
  <c r="M21" i="32" s="1"/>
  <c r="M5" i="36"/>
  <c r="M5" i="31"/>
  <c r="N15" i="32"/>
  <c r="M5" i="32"/>
  <c r="M5" i="33"/>
  <c r="M5" i="57"/>
  <c r="M5" i="34"/>
  <c r="M5" i="30"/>
  <c r="M43" i="32"/>
  <c r="M45" i="32" s="1"/>
  <c r="V72" i="31"/>
  <c r="W17" i="31"/>
  <c r="W72" i="31" s="1"/>
  <c r="F231" i="34"/>
  <c r="F190" i="55" s="1"/>
  <c r="F20" i="33"/>
  <c r="F224" i="34" s="1"/>
  <c r="F184" i="55" s="1"/>
  <c r="L4" i="32"/>
  <c r="L4" i="36"/>
  <c r="L48" i="32"/>
  <c r="L50" i="32" s="1"/>
  <c r="L4" i="34"/>
  <c r="L4" i="57"/>
  <c r="L4" i="30"/>
  <c r="L4" i="33"/>
  <c r="L4" i="31"/>
  <c r="U76" i="31"/>
  <c r="V37" i="31"/>
  <c r="F227" i="34"/>
  <c r="F186" i="55" s="1"/>
  <c r="J3" i="31" l="1"/>
  <c r="J3" i="34"/>
  <c r="J3" i="57"/>
  <c r="J3" i="33"/>
  <c r="J3" i="30"/>
  <c r="J3" i="36"/>
  <c r="V74" i="31"/>
  <c r="W27" i="31"/>
  <c r="W74" i="31" s="1"/>
  <c r="N5" i="36"/>
  <c r="N5" i="31"/>
  <c r="O15" i="32"/>
  <c r="N5" i="32"/>
  <c r="N5" i="33"/>
  <c r="N5" i="57"/>
  <c r="N5" i="34"/>
  <c r="N5" i="30"/>
  <c r="N18" i="32"/>
  <c r="N21" i="32" s="1"/>
  <c r="N43" i="32"/>
  <c r="N45" i="32" s="1"/>
  <c r="W22" i="31"/>
  <c r="W73" i="31" s="1"/>
  <c r="V73" i="31"/>
  <c r="V76" i="31"/>
  <c r="W37" i="31"/>
  <c r="W76" i="31" s="1"/>
  <c r="M34" i="32"/>
  <c r="M10" i="32"/>
  <c r="K2" i="36"/>
  <c r="K2" i="32"/>
  <c r="K2" i="30"/>
  <c r="K27" i="32"/>
  <c r="K28" i="32" s="1"/>
  <c r="K2" i="33"/>
  <c r="K2" i="34"/>
  <c r="K2" i="57"/>
  <c r="K2" i="31"/>
  <c r="K32" i="32"/>
  <c r="K36" i="32" s="1"/>
  <c r="M4" i="34"/>
  <c r="M4" i="30"/>
  <c r="M4" i="36"/>
  <c r="M48" i="32"/>
  <c r="M50" i="32" s="1"/>
  <c r="M4" i="57"/>
  <c r="M4" i="33"/>
  <c r="M4" i="31"/>
  <c r="M4" i="32"/>
  <c r="T98" i="31"/>
  <c r="T89" i="31"/>
  <c r="T107" i="31"/>
  <c r="W97" i="31"/>
  <c r="W82" i="31"/>
  <c r="W106" i="31"/>
  <c r="V81" i="31"/>
  <c r="W62" i="31"/>
  <c r="W81" i="31" s="1"/>
  <c r="F32" i="34"/>
  <c r="F25" i="55" s="1"/>
  <c r="V78" i="31"/>
  <c r="W47" i="31"/>
  <c r="W78" i="31" s="1"/>
  <c r="F773" i="33"/>
  <c r="V79" i="31"/>
  <c r="W52" i="31"/>
  <c r="W79" i="31" s="1"/>
  <c r="V71" i="31"/>
  <c r="W12" i="31"/>
  <c r="W71" i="31" s="1"/>
  <c r="V80" i="31"/>
  <c r="W57" i="31"/>
  <c r="W80" i="31" s="1"/>
  <c r="U83" i="31"/>
  <c r="L12" i="32"/>
  <c r="L26" i="32"/>
  <c r="N4" i="36" l="1"/>
  <c r="N4" i="34"/>
  <c r="N4" i="57"/>
  <c r="N4" i="30"/>
  <c r="N48" i="32"/>
  <c r="N50" i="32" s="1"/>
  <c r="N4" i="33"/>
  <c r="N4" i="31"/>
  <c r="N4" i="32"/>
  <c r="N10" i="32"/>
  <c r="N34" i="32"/>
  <c r="L2" i="33"/>
  <c r="L27" i="32"/>
  <c r="L28" i="32" s="1"/>
  <c r="L2" i="32"/>
  <c r="L2" i="30"/>
  <c r="L32" i="32"/>
  <c r="L36" i="32" s="1"/>
  <c r="L39" i="32" s="1"/>
  <c r="L40" i="32" s="1"/>
  <c r="L2" i="34"/>
  <c r="L2" i="57"/>
  <c r="L2" i="31"/>
  <c r="L2" i="36"/>
  <c r="U107" i="31"/>
  <c r="U89" i="31"/>
  <c r="U98" i="31"/>
  <c r="M12" i="32"/>
  <c r="M26" i="32"/>
  <c r="O5" i="36"/>
  <c r="O5" i="31"/>
  <c r="O5" i="57"/>
  <c r="O5" i="33"/>
  <c r="O5" i="34"/>
  <c r="O5" i="30"/>
  <c r="O18" i="32"/>
  <c r="O21" i="32" s="1"/>
  <c r="O43" i="32"/>
  <c r="O45" i="32" s="1"/>
  <c r="P15" i="32"/>
  <c r="O5" i="32"/>
  <c r="W83" i="31"/>
  <c r="K39" i="32"/>
  <c r="K40" i="32" s="1"/>
  <c r="V83" i="31"/>
  <c r="P5" i="36" l="1"/>
  <c r="P5" i="31"/>
  <c r="P5" i="57"/>
  <c r="P5" i="34"/>
  <c r="P5" i="33"/>
  <c r="P5" i="30"/>
  <c r="P18" i="32"/>
  <c r="P21" i="32" s="1"/>
  <c r="P43" i="32"/>
  <c r="P45" i="32" s="1"/>
  <c r="Q15" i="32"/>
  <c r="P5" i="32"/>
  <c r="O4" i="36"/>
  <c r="O4" i="31"/>
  <c r="O4" i="34"/>
  <c r="O4" i="57"/>
  <c r="O4" i="30"/>
  <c r="O48" i="32"/>
  <c r="O50" i="32" s="1"/>
  <c r="O4" i="33"/>
  <c r="O4" i="32"/>
  <c r="N26" i="32"/>
  <c r="N12" i="32"/>
  <c r="O10" i="32"/>
  <c r="O34" i="32"/>
  <c r="L3" i="36"/>
  <c r="L3" i="30"/>
  <c r="L3" i="33"/>
  <c r="L3" i="34"/>
  <c r="L3" i="31"/>
  <c r="L3" i="32"/>
  <c r="L3" i="57"/>
  <c r="V107" i="31"/>
  <c r="V89" i="31"/>
  <c r="V98" i="31"/>
  <c r="K3" i="57"/>
  <c r="K3" i="33"/>
  <c r="K3" i="32"/>
  <c r="K3" i="36"/>
  <c r="K3" i="30"/>
  <c r="K3" i="34"/>
  <c r="K3" i="31"/>
  <c r="W107" i="31"/>
  <c r="W89" i="31"/>
  <c r="W98" i="31"/>
  <c r="M2" i="57"/>
  <c r="M2" i="30"/>
  <c r="M32" i="32"/>
  <c r="M36" i="32" s="1"/>
  <c r="M39" i="32" s="1"/>
  <c r="M40" i="32" s="1"/>
  <c r="M2" i="34"/>
  <c r="M2" i="33"/>
  <c r="M2" i="31"/>
  <c r="M2" i="32"/>
  <c r="M2" i="36"/>
  <c r="M27" i="32"/>
  <c r="M28" i="32" s="1"/>
  <c r="O26" i="32" l="1"/>
  <c r="O12" i="32"/>
  <c r="Q5" i="36"/>
  <c r="Q43" i="32"/>
  <c r="Q45" i="32" s="1"/>
  <c r="Q5" i="31"/>
  <c r="Q5" i="57"/>
  <c r="Q5" i="34"/>
  <c r="Q5" i="33"/>
  <c r="Q18" i="32"/>
  <c r="Q21" i="32" s="1"/>
  <c r="Q5" i="30"/>
  <c r="R15" i="32"/>
  <c r="Q5" i="32"/>
  <c r="N32" i="32"/>
  <c r="N36" i="32" s="1"/>
  <c r="N2" i="34"/>
  <c r="N2" i="33"/>
  <c r="N2" i="30"/>
  <c r="N2" i="57"/>
  <c r="N2" i="31"/>
  <c r="N2" i="32"/>
  <c r="N2" i="36"/>
  <c r="N27" i="32"/>
  <c r="N28" i="32" s="1"/>
  <c r="P4" i="31"/>
  <c r="P4" i="34"/>
  <c r="P4" i="57"/>
  <c r="P4" i="33"/>
  <c r="P4" i="30"/>
  <c r="P48" i="32"/>
  <c r="P50" i="32" s="1"/>
  <c r="P4" i="36"/>
  <c r="P4" i="32"/>
  <c r="P34" i="32"/>
  <c r="P10" i="32"/>
  <c r="M3" i="33"/>
  <c r="M3" i="34"/>
  <c r="M3" i="36"/>
  <c r="M3" i="30"/>
  <c r="M3" i="31"/>
  <c r="M3" i="32"/>
  <c r="M3" i="57"/>
  <c r="R5" i="57" l="1"/>
  <c r="R5" i="34"/>
  <c r="R5" i="33"/>
  <c r="R18" i="32"/>
  <c r="R21" i="32" s="1"/>
  <c r="R5" i="30"/>
  <c r="R43" i="32"/>
  <c r="R45" i="32" s="1"/>
  <c r="S15" i="32"/>
  <c r="R5" i="32"/>
  <c r="R5" i="36"/>
  <c r="R5" i="31"/>
  <c r="F100" i="31"/>
  <c r="F99" i="31"/>
  <c r="F90" i="31"/>
  <c r="Q10" i="32"/>
  <c r="Q34" i="32"/>
  <c r="P26" i="32"/>
  <c r="P12" i="32"/>
  <c r="Q48" i="32"/>
  <c r="Q50" i="32" s="1"/>
  <c r="Q4" i="34"/>
  <c r="Q4" i="57"/>
  <c r="Q4" i="31"/>
  <c r="F91" i="31" s="1"/>
  <c r="Q4" i="33"/>
  <c r="Q4" i="30"/>
  <c r="Q4" i="36"/>
  <c r="Q4" i="32"/>
  <c r="O2" i="33"/>
  <c r="O2" i="34"/>
  <c r="O32" i="32"/>
  <c r="O36" i="32" s="1"/>
  <c r="O39" i="32" s="1"/>
  <c r="O40" i="32" s="1"/>
  <c r="O2" i="57"/>
  <c r="O2" i="31"/>
  <c r="O2" i="32"/>
  <c r="O2" i="36"/>
  <c r="O27" i="32"/>
  <c r="O28" i="32" s="1"/>
  <c r="O2" i="30"/>
  <c r="N39" i="32"/>
  <c r="N40" i="32" s="1"/>
  <c r="F108" i="31" l="1"/>
  <c r="F92" i="31"/>
  <c r="F342" i="33" s="1"/>
  <c r="F101" i="31"/>
  <c r="F725" i="33" s="1"/>
  <c r="F767" i="33"/>
  <c r="F109" i="31"/>
  <c r="F110" i="31" s="1"/>
  <c r="F745" i="33" s="1"/>
  <c r="F753" i="33" s="1"/>
  <c r="F40" i="34" s="1"/>
  <c r="F31" i="55" s="1"/>
  <c r="P2" i="32"/>
  <c r="P2" i="36"/>
  <c r="P2" i="57"/>
  <c r="P2" i="33"/>
  <c r="P2" i="34"/>
  <c r="P2" i="31"/>
  <c r="P27" i="32"/>
  <c r="P28" i="32" s="1"/>
  <c r="P32" i="32"/>
  <c r="P36" i="32" s="1"/>
  <c r="P39" i="32" s="1"/>
  <c r="P40" i="32" s="1"/>
  <c r="P2" i="30"/>
  <c r="O3" i="34"/>
  <c r="O3" i="30"/>
  <c r="O3" i="36"/>
  <c r="O3" i="57"/>
  <c r="O3" i="33"/>
  <c r="O3" i="31"/>
  <c r="O3" i="32"/>
  <c r="S5" i="57"/>
  <c r="S5" i="34"/>
  <c r="T15" i="32"/>
  <c r="S5" i="33"/>
  <c r="S18" i="32"/>
  <c r="S21" i="32" s="1"/>
  <c r="S5" i="30"/>
  <c r="S43" i="32"/>
  <c r="S45" i="32" s="1"/>
  <c r="S5" i="32"/>
  <c r="S5" i="36"/>
  <c r="S5" i="31"/>
  <c r="R4" i="34"/>
  <c r="R4" i="57"/>
  <c r="R4" i="31"/>
  <c r="R4" i="33"/>
  <c r="R4" i="30"/>
  <c r="R4" i="36"/>
  <c r="R48" i="32"/>
  <c r="R50" i="32" s="1"/>
  <c r="R4" i="32"/>
  <c r="Q26" i="32"/>
  <c r="Q12" i="32"/>
  <c r="R34" i="32"/>
  <c r="R10" i="32"/>
  <c r="N3" i="32"/>
  <c r="N3" i="34"/>
  <c r="N3" i="36"/>
  <c r="N3" i="30"/>
  <c r="N3" i="33"/>
  <c r="N3" i="31"/>
  <c r="N3" i="57"/>
  <c r="F56" i="57" l="1"/>
  <c r="F30" i="33"/>
  <c r="R12" i="32"/>
  <c r="R26" i="32"/>
  <c r="Q2" i="34"/>
  <c r="Q2" i="36"/>
  <c r="Q2" i="30"/>
  <c r="Q2" i="57"/>
  <c r="Q2" i="33"/>
  <c r="Q2" i="31"/>
  <c r="Q2" i="32"/>
  <c r="Q27" i="32"/>
  <c r="Q28" i="32" s="1"/>
  <c r="Q32" i="32"/>
  <c r="Q36" i="32" s="1"/>
  <c r="Q39" i="32" s="1"/>
  <c r="Q40" i="32" s="1"/>
  <c r="S4" i="36"/>
  <c r="S4" i="57"/>
  <c r="S4" i="34"/>
  <c r="S4" i="33"/>
  <c r="S4" i="30"/>
  <c r="S48" i="32"/>
  <c r="S50" i="32" s="1"/>
  <c r="S4" i="32"/>
  <c r="S4" i="31"/>
  <c r="F105" i="57"/>
  <c r="F279" i="34" s="1"/>
  <c r="F230" i="55" s="1"/>
  <c r="F82" i="57"/>
  <c r="F256" i="34" s="1"/>
  <c r="F210" i="55" s="1"/>
  <c r="F78" i="57"/>
  <c r="F106" i="57"/>
  <c r="F280" i="34" s="1"/>
  <c r="F231" i="55" s="1"/>
  <c r="F83" i="57"/>
  <c r="F257" i="34" s="1"/>
  <c r="F211" i="55" s="1"/>
  <c r="F71" i="57"/>
  <c r="F245" i="34" s="1"/>
  <c r="F200" i="55" s="1"/>
  <c r="F89" i="57"/>
  <c r="F263" i="34" s="1"/>
  <c r="F216" i="55" s="1"/>
  <c r="F104" i="57"/>
  <c r="F278" i="34" s="1"/>
  <c r="F229" i="55" s="1"/>
  <c r="F72" i="57"/>
  <c r="F246" i="34" s="1"/>
  <c r="F201" i="55" s="1"/>
  <c r="F90" i="57"/>
  <c r="F264" i="34" s="1"/>
  <c r="F217" i="55" s="1"/>
  <c r="F94" i="57"/>
  <c r="F96" i="57"/>
  <c r="F270" i="34" s="1"/>
  <c r="F222" i="55" s="1"/>
  <c r="F80" i="57"/>
  <c r="F254" i="34" s="1"/>
  <c r="F208" i="55" s="1"/>
  <c r="F87" i="57"/>
  <c r="F261" i="34" s="1"/>
  <c r="F214" i="55" s="1"/>
  <c r="F67" i="57"/>
  <c r="F241" i="34" s="1"/>
  <c r="F197" i="55" s="1"/>
  <c r="F79" i="57"/>
  <c r="F253" i="34" s="1"/>
  <c r="F207" i="55" s="1"/>
  <c r="F75" i="57"/>
  <c r="F249" i="34" s="1"/>
  <c r="F204" i="55" s="1"/>
  <c r="F88" i="57"/>
  <c r="F262" i="34" s="1"/>
  <c r="F215" i="55" s="1"/>
  <c r="F95" i="57"/>
  <c r="F269" i="34" s="1"/>
  <c r="F221" i="55" s="1"/>
  <c r="F62" i="57"/>
  <c r="F107" i="57"/>
  <c r="F281" i="34" s="1"/>
  <c r="F232" i="55" s="1"/>
  <c r="F98" i="57"/>
  <c r="F272" i="34" s="1"/>
  <c r="F224" i="55" s="1"/>
  <c r="F99" i="57"/>
  <c r="F273" i="34" s="1"/>
  <c r="F225" i="55" s="1"/>
  <c r="F102" i="57"/>
  <c r="F66" i="57"/>
  <c r="F240" i="34" s="1"/>
  <c r="F196" i="55" s="1"/>
  <c r="F70" i="57"/>
  <c r="F64" i="57"/>
  <c r="F238" i="34" s="1"/>
  <c r="F194" i="55" s="1"/>
  <c r="F103" i="57"/>
  <c r="F277" i="34" s="1"/>
  <c r="F228" i="55" s="1"/>
  <c r="F74" i="57"/>
  <c r="F248" i="34" s="1"/>
  <c r="F203" i="55" s="1"/>
  <c r="F91" i="57"/>
  <c r="F265" i="34" s="1"/>
  <c r="F218" i="55" s="1"/>
  <c r="F63" i="57"/>
  <c r="F237" i="34" s="1"/>
  <c r="F193" i="55" s="1"/>
  <c r="F86" i="57"/>
  <c r="S34" i="32"/>
  <c r="S10" i="32"/>
  <c r="F46" i="33"/>
  <c r="F290" i="33" s="1"/>
  <c r="F47" i="33"/>
  <c r="F314" i="33" s="1"/>
  <c r="F38" i="33"/>
  <c r="F265" i="33" s="1"/>
  <c r="F39" i="33"/>
  <c r="F289" i="33" s="1"/>
  <c r="F40" i="33"/>
  <c r="F313" i="33" s="1"/>
  <c r="F37" i="33"/>
  <c r="F241" i="33" s="1"/>
  <c r="F41" i="33"/>
  <c r="F337" i="33" s="1"/>
  <c r="F45" i="33"/>
  <c r="F266" i="33" s="1"/>
  <c r="F43" i="33"/>
  <c r="F218" i="33" s="1"/>
  <c r="F36" i="33"/>
  <c r="F217" i="33" s="1"/>
  <c r="F48" i="33"/>
  <c r="F338" i="33" s="1"/>
  <c r="F44" i="33"/>
  <c r="F242" i="33" s="1"/>
  <c r="T5" i="57"/>
  <c r="T5" i="34"/>
  <c r="T5" i="32"/>
  <c r="T5" i="30"/>
  <c r="T43" i="32"/>
  <c r="T45" i="32" s="1"/>
  <c r="T18" i="32"/>
  <c r="T21" i="32" s="1"/>
  <c r="U15" i="32"/>
  <c r="T5" i="36"/>
  <c r="T5" i="31"/>
  <c r="T5" i="33"/>
  <c r="P3" i="36"/>
  <c r="P3" i="34"/>
  <c r="P3" i="57"/>
  <c r="P3" i="31"/>
  <c r="P3" i="33"/>
  <c r="P3" i="30"/>
  <c r="P3" i="32"/>
  <c r="F432" i="33"/>
  <c r="F389" i="33"/>
  <c r="F413" i="33"/>
  <c r="F350" i="33"/>
  <c r="F365" i="33"/>
  <c r="F393" i="33"/>
  <c r="F407" i="33"/>
  <c r="F375" i="33"/>
  <c r="F376" i="33"/>
  <c r="F373" i="33"/>
  <c r="F415" i="33"/>
  <c r="F409" i="33"/>
  <c r="F351" i="33"/>
  <c r="F390" i="33"/>
  <c r="F433" i="33"/>
  <c r="F398" i="33"/>
  <c r="F357" i="33"/>
  <c r="F422" i="33"/>
  <c r="F372" i="33"/>
  <c r="F414" i="33"/>
  <c r="F431" i="33"/>
  <c r="F417" i="33"/>
  <c r="F423" i="33"/>
  <c r="F352" i="33"/>
  <c r="F358" i="33"/>
  <c r="F356" i="33"/>
  <c r="F374" i="33"/>
  <c r="F360" i="33"/>
  <c r="F391" i="33"/>
  <c r="F430" i="33"/>
  <c r="F348" i="33"/>
  <c r="F500" i="33"/>
  <c r="F405" i="33"/>
  <c r="F456" i="33"/>
  <c r="F459" i="33"/>
  <c r="F399" i="33"/>
  <c r="F425" i="33"/>
  <c r="F472" i="33"/>
  <c r="F401" i="33"/>
  <c r="F465" i="33"/>
  <c r="F481" i="33"/>
  <c r="F416" i="33"/>
  <c r="F367" i="33"/>
  <c r="F359" i="33"/>
  <c r="F429" i="33"/>
  <c r="F368" i="33"/>
  <c r="F444" i="33"/>
  <c r="F449" i="33"/>
  <c r="F440" i="33"/>
  <c r="F364" i="33"/>
  <c r="F480" i="33"/>
  <c r="F474" i="33"/>
  <c r="F442" i="33"/>
  <c r="F349" i="33"/>
  <c r="F452" i="33"/>
  <c r="F476" i="33"/>
  <c r="F460" i="33"/>
  <c r="F466" i="33"/>
  <c r="F406" i="33"/>
  <c r="F366" i="33"/>
  <c r="F451" i="33"/>
  <c r="F475" i="33"/>
  <c r="F448" i="33"/>
  <c r="F473" i="33"/>
  <c r="F505" i="33"/>
  <c r="F441" i="33"/>
  <c r="F457" i="33"/>
  <c r="F508" i="33"/>
  <c r="F464" i="33"/>
  <c r="F468" i="33"/>
  <c r="F491" i="33"/>
  <c r="F489" i="33"/>
  <c r="F488" i="33"/>
  <c r="F507" i="33"/>
  <c r="F458" i="33"/>
  <c r="F506" i="33"/>
  <c r="F504" i="33"/>
  <c r="F490" i="33"/>
  <c r="F443" i="33"/>
  <c r="F450" i="33"/>
  <c r="F219" i="33" l="1"/>
  <c r="F718" i="33" s="1"/>
  <c r="F728" i="33" s="1"/>
  <c r="F19" i="34" s="1"/>
  <c r="F14" i="55" s="1"/>
  <c r="F339" i="33"/>
  <c r="F16" i="34" s="1"/>
  <c r="F13" i="55" s="1"/>
  <c r="F315" i="33"/>
  <c r="F15" i="34" s="1"/>
  <c r="F12" i="55" s="1"/>
  <c r="F291" i="33"/>
  <c r="F764" i="33" s="1"/>
  <c r="F244" i="34"/>
  <c r="F199" i="55" s="1"/>
  <c r="F76" i="57"/>
  <c r="F250" i="34" s="1"/>
  <c r="F205" i="55" s="1"/>
  <c r="C22" i="54" s="1"/>
  <c r="Q3" i="34"/>
  <c r="Q3" i="57"/>
  <c r="Q3" i="31"/>
  <c r="Q3" i="33"/>
  <c r="Q3" i="30"/>
  <c r="Q3" i="36"/>
  <c r="Q3" i="32"/>
  <c r="F640" i="33"/>
  <c r="F149" i="34"/>
  <c r="F118" i="55" s="1"/>
  <c r="F20" i="53" s="1"/>
  <c r="F163" i="34"/>
  <c r="F130" i="55" s="1"/>
  <c r="D21" i="53" s="1"/>
  <c r="F612" i="33"/>
  <c r="F656" i="33"/>
  <c r="F158" i="34"/>
  <c r="F126" i="55" s="1"/>
  <c r="G17" i="53" s="1"/>
  <c r="F638" i="33"/>
  <c r="F83" i="34"/>
  <c r="F61" i="55" s="1"/>
  <c r="F519" i="33"/>
  <c r="F64" i="34"/>
  <c r="F44" i="55" s="1"/>
  <c r="F354" i="33"/>
  <c r="F378" i="33"/>
  <c r="F88" i="34"/>
  <c r="F65" i="55" s="1"/>
  <c r="F594" i="33"/>
  <c r="F547" i="33"/>
  <c r="F116" i="34"/>
  <c r="F89" i="55" s="1"/>
  <c r="E30" i="53" s="1"/>
  <c r="F267" i="33"/>
  <c r="F196" i="34"/>
  <c r="F159" i="55" s="1"/>
  <c r="E19" i="53" s="1"/>
  <c r="F630" i="33"/>
  <c r="F147" i="34"/>
  <c r="F116" i="55" s="1"/>
  <c r="D20" i="53" s="1"/>
  <c r="F610" i="33"/>
  <c r="F531" i="33"/>
  <c r="F65" i="34"/>
  <c r="F45" i="55" s="1"/>
  <c r="F560" i="33"/>
  <c r="F125" i="34"/>
  <c r="F97" i="55" s="1"/>
  <c r="F31" i="53" s="1"/>
  <c r="F539" i="33"/>
  <c r="F139" i="34"/>
  <c r="F109" i="55" s="1"/>
  <c r="D33" i="53" s="1"/>
  <c r="F131" i="34"/>
  <c r="F102" i="55" s="1"/>
  <c r="D32" i="53" s="1"/>
  <c r="F538" i="33"/>
  <c r="F427" i="33"/>
  <c r="F136" i="34" s="1"/>
  <c r="F107" i="55" s="1"/>
  <c r="F102" i="34"/>
  <c r="F77" i="55" s="1"/>
  <c r="G28" i="53" s="1"/>
  <c r="F569" i="33"/>
  <c r="F602" i="33"/>
  <c r="F210" i="34"/>
  <c r="F171" i="55" s="1"/>
  <c r="C25" i="53" s="1"/>
  <c r="F510" i="33"/>
  <c r="F216" i="34" s="1"/>
  <c r="F177" i="55" s="1"/>
  <c r="F211" i="34"/>
  <c r="F172" i="55" s="1"/>
  <c r="D25" i="53" s="1"/>
  <c r="F617" i="33"/>
  <c r="F625" i="33"/>
  <c r="F148" i="34"/>
  <c r="F117" i="55" s="1"/>
  <c r="E20" i="53" s="1"/>
  <c r="F614" i="33"/>
  <c r="F187" i="34"/>
  <c r="F151" i="55" s="1"/>
  <c r="D23" i="53" s="1"/>
  <c r="F100" i="34"/>
  <c r="F75" i="55" s="1"/>
  <c r="E28" i="53" s="1"/>
  <c r="F545" i="33"/>
  <c r="F73" i="34"/>
  <c r="F52" i="55" s="1"/>
  <c r="F532" i="33"/>
  <c r="F81" i="34"/>
  <c r="F59" i="55" s="1"/>
  <c r="F608" i="33"/>
  <c r="F627" i="33"/>
  <c r="F164" i="34"/>
  <c r="F131" i="55" s="1"/>
  <c r="E21" i="53" s="1"/>
  <c r="F454" i="33"/>
  <c r="F160" i="34" s="1"/>
  <c r="F128" i="55" s="1"/>
  <c r="F154" i="34"/>
  <c r="F122" i="55" s="1"/>
  <c r="C17" i="53" s="1"/>
  <c r="F596" i="33"/>
  <c r="F186" i="34"/>
  <c r="F150" i="55" s="1"/>
  <c r="C23" i="53" s="1"/>
  <c r="F599" i="33"/>
  <c r="F486" i="33"/>
  <c r="F192" i="34" s="1"/>
  <c r="F156" i="55" s="1"/>
  <c r="F110" i="34"/>
  <c r="F84" i="55" s="1"/>
  <c r="G29" i="53" s="1"/>
  <c r="F570" i="33"/>
  <c r="F90" i="34"/>
  <c r="F67" i="55" s="1"/>
  <c r="F624" i="33"/>
  <c r="F142" i="34"/>
  <c r="F112" i="55" s="1"/>
  <c r="G33" i="53" s="1"/>
  <c r="F575" i="33"/>
  <c r="F122" i="34"/>
  <c r="F94" i="55" s="1"/>
  <c r="C31" i="53" s="1"/>
  <c r="F524" i="33"/>
  <c r="F419" i="33"/>
  <c r="F128" i="34" s="1"/>
  <c r="F100" i="55" s="1"/>
  <c r="F252" i="34"/>
  <c r="F206" i="55" s="1"/>
  <c r="F84" i="57"/>
  <c r="F258" i="34" s="1"/>
  <c r="F212" i="55" s="1"/>
  <c r="C23" i="54" s="1"/>
  <c r="R2" i="57"/>
  <c r="R2" i="33"/>
  <c r="R2" i="31"/>
  <c r="R2" i="34"/>
  <c r="R2" i="32"/>
  <c r="R27" i="32"/>
  <c r="R28" i="32" s="1"/>
  <c r="R2" i="36"/>
  <c r="R32" i="32"/>
  <c r="R36" i="32" s="1"/>
  <c r="R39" i="32" s="1"/>
  <c r="R40" i="32" s="1"/>
  <c r="R2" i="30"/>
  <c r="F212" i="34"/>
  <c r="F173" i="55" s="1"/>
  <c r="E25" i="53" s="1"/>
  <c r="F632" i="33"/>
  <c r="F537" i="33"/>
  <c r="F179" i="34"/>
  <c r="F144" i="55" s="1"/>
  <c r="D22" i="53" s="1"/>
  <c r="F180" i="34"/>
  <c r="F145" i="55" s="1"/>
  <c r="E22" i="53" s="1"/>
  <c r="F549" i="33"/>
  <c r="F171" i="34"/>
  <c r="F137" i="55" s="1"/>
  <c r="D18" i="53" s="1"/>
  <c r="F613" i="33"/>
  <c r="F76" i="34"/>
  <c r="F55" i="55" s="1"/>
  <c r="F568" i="33"/>
  <c r="F534" i="33"/>
  <c r="F107" i="34"/>
  <c r="F81" i="55" s="1"/>
  <c r="D29" i="53" s="1"/>
  <c r="F403" i="33"/>
  <c r="F112" i="34" s="1"/>
  <c r="F86" i="55" s="1"/>
  <c r="F66" i="34"/>
  <c r="F46" i="55" s="1"/>
  <c r="F543" i="33"/>
  <c r="F213" i="34"/>
  <c r="F174" i="55" s="1"/>
  <c r="F25" i="53" s="1"/>
  <c r="F647" i="33"/>
  <c r="F561" i="33"/>
  <c r="F181" i="34"/>
  <c r="F146" i="55" s="1"/>
  <c r="F22" i="53" s="1"/>
  <c r="F80" i="34"/>
  <c r="F58" i="55" s="1"/>
  <c r="F370" i="33"/>
  <c r="F593" i="33"/>
  <c r="F478" i="33"/>
  <c r="F184" i="34" s="1"/>
  <c r="F149" i="55" s="1"/>
  <c r="F178" i="34"/>
  <c r="F143" i="55" s="1"/>
  <c r="C22" i="53" s="1"/>
  <c r="F525" i="33"/>
  <c r="F72" i="34"/>
  <c r="F51" i="55" s="1"/>
  <c r="F362" i="33"/>
  <c r="F520" i="33"/>
  <c r="F99" i="34"/>
  <c r="F74" i="55" s="1"/>
  <c r="D28" i="53" s="1"/>
  <c r="F533" i="33"/>
  <c r="F395" i="33"/>
  <c r="F104" i="34" s="1"/>
  <c r="F79" i="55" s="1"/>
  <c r="F98" i="34"/>
  <c r="F73" i="55" s="1"/>
  <c r="C28" i="53" s="1"/>
  <c r="F521" i="33"/>
  <c r="U5" i="33"/>
  <c r="U5" i="34"/>
  <c r="U5" i="32"/>
  <c r="U5" i="30"/>
  <c r="U5" i="57"/>
  <c r="U43" i="32"/>
  <c r="U45" i="32" s="1"/>
  <c r="U18" i="32"/>
  <c r="U21" i="32" s="1"/>
  <c r="V15" i="32"/>
  <c r="U5" i="36"/>
  <c r="U5" i="31"/>
  <c r="F197" i="34"/>
  <c r="F160" i="55" s="1"/>
  <c r="F19" i="53" s="1"/>
  <c r="F645" i="33"/>
  <c r="F115" i="34"/>
  <c r="F88" i="55" s="1"/>
  <c r="D30" i="53" s="1"/>
  <c r="F535" i="33"/>
  <c r="F655" i="33"/>
  <c r="F150" i="34"/>
  <c r="F119" i="55" s="1"/>
  <c r="G20" i="53" s="1"/>
  <c r="F642" i="33"/>
  <c r="F165" i="34"/>
  <c r="F132" i="55" s="1"/>
  <c r="F21" i="53" s="1"/>
  <c r="F132" i="34"/>
  <c r="F103" i="55" s="1"/>
  <c r="E32" i="53" s="1"/>
  <c r="F550" i="33"/>
  <c r="F548" i="33"/>
  <c r="F124" i="34"/>
  <c r="F96" i="55" s="1"/>
  <c r="E31" i="53" s="1"/>
  <c r="F766" i="33"/>
  <c r="F779" i="33" s="1"/>
  <c r="F15" i="36" s="1"/>
  <c r="F723" i="33"/>
  <c r="F733" i="33" s="1"/>
  <c r="F24" i="34" s="1"/>
  <c r="F19" i="55" s="1"/>
  <c r="S26" i="32"/>
  <c r="S12" i="32"/>
  <c r="F268" i="34"/>
  <c r="F220" i="55" s="1"/>
  <c r="F100" i="57"/>
  <c r="F274" i="34" s="1"/>
  <c r="F226" i="55" s="1"/>
  <c r="C25" i="54" s="1"/>
  <c r="F195" i="34"/>
  <c r="F158" i="55" s="1"/>
  <c r="D19" i="53" s="1"/>
  <c r="F615" i="33"/>
  <c r="F623" i="33"/>
  <c r="F82" i="34"/>
  <c r="F60" i="55" s="1"/>
  <c r="F611" i="33"/>
  <c r="F155" i="34"/>
  <c r="F123" i="55" s="1"/>
  <c r="D17" i="53" s="1"/>
  <c r="F546" i="33"/>
  <c r="F108" i="34"/>
  <c r="F82" i="55" s="1"/>
  <c r="E29" i="53" s="1"/>
  <c r="F68" i="34"/>
  <c r="F48" i="55" s="1"/>
  <c r="F567" i="33"/>
  <c r="F118" i="34"/>
  <c r="F91" i="55" s="1"/>
  <c r="G30" i="53" s="1"/>
  <c r="F571" i="33"/>
  <c r="T4" i="34"/>
  <c r="T48" i="32"/>
  <c r="T50" i="32" s="1"/>
  <c r="T4" i="36"/>
  <c r="T4" i="32"/>
  <c r="T4" i="33"/>
  <c r="T4" i="31"/>
  <c r="T4" i="57"/>
  <c r="T4" i="30"/>
  <c r="F276" i="34"/>
  <c r="F227" i="55" s="1"/>
  <c r="F108" i="57"/>
  <c r="F282" i="34" s="1"/>
  <c r="F233" i="55" s="1"/>
  <c r="C26" i="54" s="1"/>
  <c r="F174" i="34"/>
  <c r="F140" i="55" s="1"/>
  <c r="G18" i="53" s="1"/>
  <c r="F658" i="33"/>
  <c r="F172" i="34"/>
  <c r="F138" i="55" s="1"/>
  <c r="E18" i="53" s="1"/>
  <c r="F628" i="33"/>
  <c r="F653" i="33"/>
  <c r="F84" i="34"/>
  <c r="F62" i="55" s="1"/>
  <c r="F162" i="34"/>
  <c r="F129" i="55" s="1"/>
  <c r="C21" i="53" s="1"/>
  <c r="F597" i="33"/>
  <c r="F462" i="33"/>
  <c r="F168" i="34" s="1"/>
  <c r="F135" i="55" s="1"/>
  <c r="F126" i="34"/>
  <c r="F98" i="55" s="1"/>
  <c r="G31" i="53" s="1"/>
  <c r="F572" i="33"/>
  <c r="F609" i="33"/>
  <c r="F89" i="34"/>
  <c r="F66" i="55" s="1"/>
  <c r="F243" i="33"/>
  <c r="F194" i="34"/>
  <c r="F157" i="55" s="1"/>
  <c r="C19" i="53" s="1"/>
  <c r="F600" i="33"/>
  <c r="F494" i="33"/>
  <c r="F200" i="34" s="1"/>
  <c r="F163" i="55" s="1"/>
  <c r="F157" i="34"/>
  <c r="F125" i="55" s="1"/>
  <c r="F17" i="53" s="1"/>
  <c r="F641" i="33"/>
  <c r="F146" i="34"/>
  <c r="F115" i="55" s="1"/>
  <c r="C20" i="53" s="1"/>
  <c r="F595" i="33"/>
  <c r="F446" i="33"/>
  <c r="F152" i="34" s="1"/>
  <c r="F121" i="55" s="1"/>
  <c r="F574" i="33"/>
  <c r="F134" i="34"/>
  <c r="F105" i="55" s="1"/>
  <c r="G32" i="53" s="1"/>
  <c r="F74" i="34"/>
  <c r="F53" i="55" s="1"/>
  <c r="F544" i="33"/>
  <c r="F67" i="34"/>
  <c r="F47" i="55" s="1"/>
  <c r="F555" i="33"/>
  <c r="F141" i="34"/>
  <c r="F111" i="55" s="1"/>
  <c r="F33" i="53" s="1"/>
  <c r="F563" i="33"/>
  <c r="T34" i="32"/>
  <c r="T10" i="32"/>
  <c r="F470" i="33"/>
  <c r="F176" i="34" s="1"/>
  <c r="F142" i="55" s="1"/>
  <c r="F170" i="34"/>
  <c r="F136" i="55" s="1"/>
  <c r="C18" i="53" s="1"/>
  <c r="F598" i="33"/>
  <c r="F166" i="34"/>
  <c r="F133" i="55" s="1"/>
  <c r="G21" i="53" s="1"/>
  <c r="F657" i="33"/>
  <c r="F527" i="33"/>
  <c r="F435" i="33"/>
  <c r="F144" i="34" s="1"/>
  <c r="F114" i="55" s="1"/>
  <c r="F138" i="34"/>
  <c r="F108" i="55" s="1"/>
  <c r="C33" i="53" s="1"/>
  <c r="F114" i="34"/>
  <c r="F87" i="55" s="1"/>
  <c r="C30" i="53" s="1"/>
  <c r="F523" i="33"/>
  <c r="F411" i="33"/>
  <c r="F120" i="34" s="1"/>
  <c r="F93" i="55" s="1"/>
  <c r="F551" i="33"/>
  <c r="F140" i="34"/>
  <c r="F110" i="55" s="1"/>
  <c r="E33" i="53" s="1"/>
  <c r="F654" i="33"/>
  <c r="F92" i="34"/>
  <c r="F69" i="55" s="1"/>
  <c r="F765" i="33"/>
  <c r="F626" i="33"/>
  <c r="F156" i="34"/>
  <c r="F124" i="55" s="1"/>
  <c r="E17" i="53" s="1"/>
  <c r="F662" i="33"/>
  <c r="F214" i="34"/>
  <c r="F175" i="55" s="1"/>
  <c r="G25" i="53" s="1"/>
  <c r="F573" i="33"/>
  <c r="F182" i="34"/>
  <c r="F147" i="55" s="1"/>
  <c r="G22" i="53" s="1"/>
  <c r="F556" i="33"/>
  <c r="F75" i="34"/>
  <c r="F54" i="55" s="1"/>
  <c r="F206" i="34"/>
  <c r="F168" i="55" s="1"/>
  <c r="G24" i="53" s="1"/>
  <c r="F661" i="33"/>
  <c r="F502" i="33"/>
  <c r="F208" i="34" s="1"/>
  <c r="F170" i="55" s="1"/>
  <c r="F123" i="34"/>
  <c r="F95" i="55" s="1"/>
  <c r="D31" i="53" s="1"/>
  <c r="F536" i="33"/>
  <c r="F91" i="34"/>
  <c r="F68" i="55" s="1"/>
  <c r="F639" i="33"/>
  <c r="F260" i="34"/>
  <c r="F213" i="55" s="1"/>
  <c r="F92" i="57"/>
  <c r="F266" i="34" s="1"/>
  <c r="F219" i="55" s="1"/>
  <c r="C24" i="54" s="1"/>
  <c r="F236" i="34"/>
  <c r="F192" i="55" s="1"/>
  <c r="F68" i="57"/>
  <c r="F242" i="34" s="1"/>
  <c r="F198" i="55" s="1"/>
  <c r="C21" i="54" s="1"/>
  <c r="F722" i="33" l="1"/>
  <c r="F732" i="33" s="1"/>
  <c r="F23" i="34" s="1"/>
  <c r="F18" i="55" s="1"/>
  <c r="F761" i="33"/>
  <c r="F11" i="34"/>
  <c r="F8" i="55" s="1"/>
  <c r="F721" i="33"/>
  <c r="F731" i="33" s="1"/>
  <c r="F22" i="34" s="1"/>
  <c r="F17" i="55" s="1"/>
  <c r="F14" i="34"/>
  <c r="F11" i="55" s="1"/>
  <c r="F540" i="33"/>
  <c r="F47" i="34" s="1"/>
  <c r="F33" i="55" s="1"/>
  <c r="C27" i="54"/>
  <c r="F605" i="33"/>
  <c r="D8" i="54"/>
  <c r="K19" i="53"/>
  <c r="F665" i="33"/>
  <c r="F86" i="34"/>
  <c r="F64" i="55" s="1"/>
  <c r="F382" i="33"/>
  <c r="T12" i="32"/>
  <c r="T26" i="32"/>
  <c r="F576" i="33"/>
  <c r="F635" i="33"/>
  <c r="F94" i="34"/>
  <c r="F71" i="55" s="1"/>
  <c r="F383" i="33"/>
  <c r="K28" i="53"/>
  <c r="D21" i="54"/>
  <c r="E21" i="54" s="1"/>
  <c r="F620" i="33"/>
  <c r="D14" i="54"/>
  <c r="K25" i="53"/>
  <c r="F380" i="33"/>
  <c r="F70" i="34"/>
  <c r="F50" i="55" s="1"/>
  <c r="K33" i="53"/>
  <c r="D26" i="54"/>
  <c r="E26" i="54" s="1"/>
  <c r="F762" i="33"/>
  <c r="F12" i="34"/>
  <c r="F9" i="55" s="1"/>
  <c r="F719" i="33"/>
  <c r="F729" i="33" s="1"/>
  <c r="F20" i="34" s="1"/>
  <c r="F15" i="55" s="1"/>
  <c r="F564" i="33"/>
  <c r="F552" i="33"/>
  <c r="S2" i="33"/>
  <c r="S2" i="31"/>
  <c r="S2" i="34"/>
  <c r="S2" i="32"/>
  <c r="S2" i="57"/>
  <c r="S27" i="32"/>
  <c r="S28" i="32" s="1"/>
  <c r="S2" i="36"/>
  <c r="S32" i="32"/>
  <c r="S36" i="32" s="1"/>
  <c r="S39" i="32" s="1"/>
  <c r="S40" i="32" s="1"/>
  <c r="S2" i="30"/>
  <c r="D13" i="54"/>
  <c r="K24" i="53"/>
  <c r="V5" i="32"/>
  <c r="V5" i="30"/>
  <c r="V43" i="32"/>
  <c r="V45" i="32" s="1"/>
  <c r="W15" i="32"/>
  <c r="V5" i="57"/>
  <c r="V5" i="34"/>
  <c r="V18" i="32"/>
  <c r="V21" i="32" s="1"/>
  <c r="V5" i="36"/>
  <c r="V5" i="31"/>
  <c r="V5" i="33"/>
  <c r="U10" i="32"/>
  <c r="U34" i="32"/>
  <c r="D12" i="54"/>
  <c r="K23" i="53"/>
  <c r="U4" i="57"/>
  <c r="U4" i="32"/>
  <c r="U48" i="32"/>
  <c r="U50" i="32" s="1"/>
  <c r="U4" i="36"/>
  <c r="U4" i="33"/>
  <c r="U4" i="31"/>
  <c r="U4" i="30"/>
  <c r="U4" i="34"/>
  <c r="F381" i="33"/>
  <c r="F78" i="34"/>
  <c r="F57" i="55" s="1"/>
  <c r="F650" i="33"/>
  <c r="K20" i="53"/>
  <c r="D9" i="54"/>
  <c r="D25" i="54"/>
  <c r="E25" i="54" s="1"/>
  <c r="K32" i="53"/>
  <c r="D7" i="54"/>
  <c r="K18" i="53"/>
  <c r="K21" i="53"/>
  <c r="D10" i="54"/>
  <c r="F528" i="33"/>
  <c r="D22" i="54"/>
  <c r="E22" i="54" s="1"/>
  <c r="K29" i="53"/>
  <c r="D24" i="54"/>
  <c r="E24" i="54" s="1"/>
  <c r="K31" i="53"/>
  <c r="F13" i="34"/>
  <c r="F10" i="55" s="1"/>
  <c r="F720" i="33"/>
  <c r="F730" i="33" s="1"/>
  <c r="F21" i="34" s="1"/>
  <c r="F16" i="55" s="1"/>
  <c r="F763" i="33"/>
  <c r="D23" i="54"/>
  <c r="E23" i="54" s="1"/>
  <c r="K30" i="53"/>
  <c r="K22" i="53"/>
  <c r="D11" i="54"/>
  <c r="R3" i="31"/>
  <c r="R3" i="57"/>
  <c r="R3" i="33"/>
  <c r="R3" i="36"/>
  <c r="R3" i="32"/>
  <c r="R3" i="34"/>
  <c r="R3" i="30"/>
  <c r="K17" i="53"/>
  <c r="D6" i="54"/>
  <c r="F690" i="33" l="1"/>
  <c r="S3" i="33"/>
  <c r="S3" i="31"/>
  <c r="S3" i="32"/>
  <c r="S3" i="34"/>
  <c r="S3" i="57"/>
  <c r="S3" i="30"/>
  <c r="S3" i="36"/>
  <c r="F696" i="33"/>
  <c r="F56" i="34"/>
  <c r="V10" i="32"/>
  <c r="V34" i="32"/>
  <c r="F705" i="33"/>
  <c r="F50" i="34"/>
  <c r="F36" i="55" s="1"/>
  <c r="T2" i="31"/>
  <c r="T27" i="32"/>
  <c r="T28" i="32" s="1"/>
  <c r="T2" i="34"/>
  <c r="T2" i="32"/>
  <c r="T2" i="57"/>
  <c r="T2" i="36"/>
  <c r="T32" i="32"/>
  <c r="T36" i="32" s="1"/>
  <c r="T39" i="32" s="1"/>
  <c r="T40" i="32" s="1"/>
  <c r="T2" i="30"/>
  <c r="T2" i="33"/>
  <c r="F57" i="34"/>
  <c r="F701" i="33"/>
  <c r="W5" i="34"/>
  <c r="W5" i="33"/>
  <c r="W5" i="30"/>
  <c r="W5" i="32"/>
  <c r="W43" i="32"/>
  <c r="W45" i="32" s="1"/>
  <c r="W5" i="57"/>
  <c r="W18" i="32"/>
  <c r="W21" i="32" s="1"/>
  <c r="W5" i="36"/>
  <c r="W5" i="31"/>
  <c r="F384" i="33"/>
  <c r="F96" i="34" s="1"/>
  <c r="F72" i="55" s="1"/>
  <c r="F685" i="33"/>
  <c r="F46" i="34"/>
  <c r="F32" i="55" s="1"/>
  <c r="V4" i="32"/>
  <c r="V4" i="30"/>
  <c r="V48" i="32"/>
  <c r="V50" i="32" s="1"/>
  <c r="V4" i="36"/>
  <c r="V4" i="33"/>
  <c r="V4" i="31"/>
  <c r="V4" i="34"/>
  <c r="V4" i="57"/>
  <c r="F58" i="34"/>
  <c r="F706" i="33"/>
  <c r="D15" i="54"/>
  <c r="F55" i="34"/>
  <c r="F691" i="33"/>
  <c r="F48" i="34"/>
  <c r="F34" i="55" s="1"/>
  <c r="F695" i="33"/>
  <c r="U12" i="32"/>
  <c r="U26" i="32"/>
  <c r="F49" i="34"/>
  <c r="F35" i="55" s="1"/>
  <c r="F700" i="33"/>
  <c r="F54" i="34"/>
  <c r="F686" i="33"/>
  <c r="D27" i="54"/>
  <c r="E27" i="54" s="1"/>
  <c r="F41" i="55" l="1"/>
  <c r="E16" i="62"/>
  <c r="F42" i="55"/>
  <c r="E17" i="62"/>
  <c r="F40" i="55"/>
  <c r="E15" i="62"/>
  <c r="F38" i="55"/>
  <c r="E13" i="62"/>
  <c r="F39" i="55"/>
  <c r="E14" i="62"/>
  <c r="F692" i="33"/>
  <c r="F738" i="33" s="1"/>
  <c r="F749" i="33" s="1"/>
  <c r="F36" i="34" s="1"/>
  <c r="F27" i="55" s="1"/>
  <c r="F707" i="33"/>
  <c r="F772" i="33" s="1"/>
  <c r="F778" i="33" s="1"/>
  <c r="F14" i="36" s="1"/>
  <c r="F702" i="33"/>
  <c r="F771" i="33" s="1"/>
  <c r="F777" i="33" s="1"/>
  <c r="F13" i="36" s="1"/>
  <c r="F687" i="33"/>
  <c r="F27" i="34" s="1"/>
  <c r="F20" i="55" s="1"/>
  <c r="V12" i="32"/>
  <c r="V26" i="32"/>
  <c r="T3" i="57"/>
  <c r="T3" i="34"/>
  <c r="T3" i="32"/>
  <c r="T3" i="33"/>
  <c r="T3" i="31"/>
  <c r="T3" i="30"/>
  <c r="T3" i="36"/>
  <c r="W10" i="32"/>
  <c r="W34" i="32"/>
  <c r="F697" i="33"/>
  <c r="W4" i="33"/>
  <c r="W4" i="32"/>
  <c r="W4" i="30"/>
  <c r="W48" i="32"/>
  <c r="W50" i="32" s="1"/>
  <c r="H50" i="32" s="1"/>
  <c r="W4" i="36"/>
  <c r="W4" i="31"/>
  <c r="W4" i="34"/>
  <c r="W4" i="57"/>
  <c r="U2" i="57"/>
  <c r="U2" i="34"/>
  <c r="U27" i="32"/>
  <c r="U28" i="32" s="1"/>
  <c r="U2" i="31"/>
  <c r="U2" i="36"/>
  <c r="U32" i="32"/>
  <c r="U36" i="32" s="1"/>
  <c r="U39" i="32" s="1"/>
  <c r="U40" i="32" s="1"/>
  <c r="U2" i="30"/>
  <c r="U2" i="33"/>
  <c r="U2" i="32"/>
  <c r="F28" i="34" l="1"/>
  <c r="F21" i="55" s="1"/>
  <c r="F769" i="33"/>
  <c r="F775" i="33" s="1"/>
  <c r="F11" i="36" s="1"/>
  <c r="F737" i="33"/>
  <c r="F748" i="33" s="1"/>
  <c r="F768" i="33"/>
  <c r="F774" i="33" s="1"/>
  <c r="F10" i="36" s="1"/>
  <c r="F740" i="33"/>
  <c r="F751" i="33" s="1"/>
  <c r="F38" i="34" s="1"/>
  <c r="F29" i="55" s="1"/>
  <c r="F741" i="33"/>
  <c r="F752" i="33" s="1"/>
  <c r="F39" i="34" s="1"/>
  <c r="F30" i="55" s="1"/>
  <c r="F31" i="34"/>
  <c r="F24" i="55" s="1"/>
  <c r="F30" i="34"/>
  <c r="F23" i="55" s="1"/>
  <c r="U3" i="36"/>
  <c r="U3" i="34"/>
  <c r="U3" i="32"/>
  <c r="U3" i="33"/>
  <c r="U3" i="31"/>
  <c r="U3" i="57"/>
  <c r="U3" i="30"/>
  <c r="F29" i="34"/>
  <c r="F22" i="55" s="1"/>
  <c r="F739" i="33"/>
  <c r="F750" i="33" s="1"/>
  <c r="F37" i="34" s="1"/>
  <c r="F28" i="55" s="1"/>
  <c r="F770" i="33"/>
  <c r="F776" i="33" s="1"/>
  <c r="F12" i="36" s="1"/>
  <c r="W12" i="32"/>
  <c r="W26" i="32"/>
  <c r="V2" i="34"/>
  <c r="V27" i="32"/>
  <c r="V28" i="32" s="1"/>
  <c r="V2" i="36"/>
  <c r="V2" i="57"/>
  <c r="V2" i="31"/>
  <c r="V32" i="32"/>
  <c r="V36" i="32" s="1"/>
  <c r="V39" i="32" s="1"/>
  <c r="V40" i="32" s="1"/>
  <c r="V2" i="30"/>
  <c r="V2" i="33"/>
  <c r="V2" i="32"/>
  <c r="F19" i="36" l="1"/>
  <c r="F2" i="36" s="1"/>
  <c r="F35" i="34"/>
  <c r="F26" i="55" s="1"/>
  <c r="F754" i="33"/>
  <c r="W2" i="36"/>
  <c r="W2" i="32"/>
  <c r="W2" i="57"/>
  <c r="W2" i="31"/>
  <c r="W32" i="32"/>
  <c r="W36" i="32" s="1"/>
  <c r="W27" i="32"/>
  <c r="W2" i="30"/>
  <c r="W2" i="33"/>
  <c r="W2" i="34"/>
  <c r="V3" i="32"/>
  <c r="V3" i="33"/>
  <c r="V3" i="31"/>
  <c r="V3" i="34"/>
  <c r="V3" i="57"/>
  <c r="V3" i="30"/>
  <c r="V3" i="36"/>
  <c r="F743" i="33"/>
  <c r="W28" i="32"/>
  <c r="H28" i="32" s="1"/>
  <c r="F2" i="33" l="1"/>
  <c r="F2" i="34"/>
  <c r="F2" i="57"/>
  <c r="F2" i="32"/>
  <c r="F2" i="31"/>
  <c r="W39" i="32"/>
  <c r="W40" i="32" s="1"/>
  <c r="H36" i="32"/>
  <c r="H39" i="32" s="1"/>
  <c r="W3" i="57" l="1"/>
  <c r="W3" i="32"/>
  <c r="W3" i="30"/>
  <c r="W3" i="33"/>
  <c r="W3" i="31"/>
  <c r="W3" i="34"/>
  <c r="W3" i="36"/>
  <c r="H40" i="32"/>
</calcChain>
</file>

<file path=xl/sharedStrings.xml><?xml version="1.0" encoding="utf-8"?>
<sst xmlns="http://schemas.openxmlformats.org/spreadsheetml/2006/main" count="7962" uniqueCount="1541">
  <si>
    <t>PR24 RCV adjustments feeder model</t>
  </si>
  <si>
    <t>Version number:</t>
  </si>
  <si>
    <t>File name:</t>
  </si>
  <si>
    <t>Date:</t>
  </si>
  <si>
    <t>For enquiries please contact:</t>
  </si>
  <si>
    <t>PR24@ofwat.gov.uk</t>
  </si>
  <si>
    <t>Instructions:</t>
  </si>
  <si>
    <t>Cell / Row / Column colour</t>
  </si>
  <si>
    <t>Font</t>
  </si>
  <si>
    <t>Fill</t>
  </si>
  <si>
    <t>Font colour</t>
  </si>
  <si>
    <t>Ofwat second blue text (no shade)</t>
  </si>
  <si>
    <t>Imported from another sheet/section</t>
  </si>
  <si>
    <t>Calibri 10 pt – Ofwat second blue 100%</t>
  </si>
  <si>
    <t>n/a</t>
  </si>
  <si>
    <t>(R=0, G=113, B=206)</t>
  </si>
  <si>
    <t>Ofwat red text (no shade)</t>
  </si>
  <si>
    <t>Exported to another sheet/section *</t>
  </si>
  <si>
    <t>Calibri 10 pt – Ofwat red 100%</t>
  </si>
  <si>
    <t>(R=214, G=0, B=55)</t>
  </si>
  <si>
    <t>Black text (no shade)</t>
  </si>
  <si>
    <t>Neither imported nor exported</t>
  </si>
  <si>
    <t>Calibri 10 pt – black</t>
  </si>
  <si>
    <t>* Except from input sheets (sheets with 'Inp' prefix)</t>
  </si>
  <si>
    <t>* Except to track sheet</t>
  </si>
  <si>
    <t>Ofwat dark green (no shade)</t>
  </si>
  <si>
    <t>Documentation</t>
  </si>
  <si>
    <t>Calibri 10 pt – Ofwat dark green 100%</t>
  </si>
  <si>
    <t>(R=0, G=105, B=56)</t>
  </si>
  <si>
    <t>Font and shade combinations</t>
  </si>
  <si>
    <t>Black text + light yellow shade</t>
  </si>
  <si>
    <t>Inputs</t>
  </si>
  <si>
    <t>Ofwat yellow 50%</t>
  </si>
  <si>
    <t>(R=255, G=219, B=142)</t>
  </si>
  <si>
    <t>Black text + light grey shade on ENTIRE row</t>
  </si>
  <si>
    <t xml:space="preserve">Within-worksheet counter-flow </t>
  </si>
  <si>
    <t>Ofwat grey 33%</t>
  </si>
  <si>
    <t>(R=204, G=204, B=206)</t>
  </si>
  <si>
    <t>Ofwat second blue text + light grey shade</t>
  </si>
  <si>
    <t xml:space="preserve">Between-worksheet counter-flow </t>
  </si>
  <si>
    <t>Light blue</t>
  </si>
  <si>
    <t>Stored/dead/hard coded outputs</t>
  </si>
  <si>
    <t>Ofwat light blue 100%</t>
  </si>
  <si>
    <t>(R=185, G=217, B=236)</t>
  </si>
  <si>
    <t>White text (Franklin Gothic Demi) + Ofwat purple shade</t>
  </si>
  <si>
    <t>Warning text</t>
  </si>
  <si>
    <t>Calibri 10 pt – white</t>
  </si>
  <si>
    <t>Ofwat purple 100%</t>
  </si>
  <si>
    <t>(R=148, G=54, B=141)</t>
  </si>
  <si>
    <t>Conditional formatting for error checks*</t>
  </si>
  <si>
    <t>Ofwat green 100%</t>
  </si>
  <si>
    <t>(R=98, G=167, B=15)</t>
  </si>
  <si>
    <t>* returns green when value is zero. For all other values it returns red</t>
  </si>
  <si>
    <t>Other</t>
  </si>
  <si>
    <t>Empty cell with light grey shade</t>
  </si>
  <si>
    <t>Empty cells being referenced/used</t>
  </si>
  <si>
    <t>Entire row/column with blue text + Ofwat light blue shade</t>
  </si>
  <si>
    <t>Section separator</t>
  </si>
  <si>
    <t>Calibri 10 pt – second blue 100%</t>
  </si>
  <si>
    <t>Ofwat light blue 50%</t>
  </si>
  <si>
    <t>(R-0, G=113, B=206)</t>
  </si>
  <si>
    <t>(R=220, G=236, B=245)</t>
  </si>
  <si>
    <t>Checks and administration</t>
  </si>
  <si>
    <t>Lemon shade</t>
  </si>
  <si>
    <t>Values or logic to be reviewed/discussed</t>
  </si>
  <si>
    <t>Ofwat lemon</t>
  </si>
  <si>
    <t>(R = 226, G = 231, B = 104)</t>
  </si>
  <si>
    <t>Worksheet tab colour coding</t>
  </si>
  <si>
    <t>Ofwat yellow – 50%</t>
  </si>
  <si>
    <t>Input sheets</t>
  </si>
  <si>
    <t>(R = 255, G = 219, B = 142)</t>
  </si>
  <si>
    <t>Ofwat grey – 33%</t>
  </si>
  <si>
    <t>Documentation and calculation cheets</t>
  </si>
  <si>
    <t>(R = 204, G = 204, B = 206)</t>
  </si>
  <si>
    <t>Second blue – 66%</t>
  </si>
  <si>
    <t>Cached results sheets</t>
  </si>
  <si>
    <t>Second blue 66%</t>
  </si>
  <si>
    <t>(R = 87, G = 161, B = 223)</t>
  </si>
  <si>
    <t>Ofwat purple – 66%</t>
  </si>
  <si>
    <t>Quality control</t>
  </si>
  <si>
    <t>Ofwat purple 66%</t>
  </si>
  <si>
    <t>(R = 185, G = 123, B = 180)</t>
  </si>
  <si>
    <t>Ofwat yellow – 100%</t>
  </si>
  <si>
    <t>Temporary</t>
  </si>
  <si>
    <t>Ofwat yellow 100%</t>
  </si>
  <si>
    <t>(R = 255, G = 184, B = 29)</t>
  </si>
  <si>
    <t>Ofwat green – 66%</t>
  </si>
  <si>
    <t>Outputs</t>
  </si>
  <si>
    <t>Ofwat green 66%</t>
  </si>
  <si>
    <t>(R = 152, G = 197, B = 97)</t>
  </si>
  <si>
    <t>END</t>
  </si>
  <si>
    <t>Company name</t>
  </si>
  <si>
    <t>Acronym</t>
  </si>
  <si>
    <t>Affinity Water</t>
  </si>
  <si>
    <t>AFW</t>
  </si>
  <si>
    <t>Anglian Water</t>
  </si>
  <si>
    <t>ANH</t>
  </si>
  <si>
    <t>Bristol Water</t>
  </si>
  <si>
    <t>BRL</t>
  </si>
  <si>
    <t xml:space="preserve">Dŵr Cymru Welsh Water </t>
  </si>
  <si>
    <t>WSH</t>
  </si>
  <si>
    <t>Northumbrian Water</t>
  </si>
  <si>
    <t>NES</t>
  </si>
  <si>
    <t>Portsmouth Water</t>
  </si>
  <si>
    <t>PRT</t>
  </si>
  <si>
    <t>SES Water</t>
  </si>
  <si>
    <t>SES</t>
  </si>
  <si>
    <t>Southern Water</t>
  </si>
  <si>
    <t>SRN</t>
  </si>
  <si>
    <t>South East Water</t>
  </si>
  <si>
    <t>SEW</t>
  </si>
  <si>
    <t>South Staffordshire / Cambridge Water</t>
  </si>
  <si>
    <t>SSC</t>
  </si>
  <si>
    <t>South West Water</t>
  </si>
  <si>
    <t>SWB</t>
  </si>
  <si>
    <t>Thames Water</t>
  </si>
  <si>
    <t>TMS</t>
  </si>
  <si>
    <t>United Utilities</t>
  </si>
  <si>
    <t>NWT</t>
  </si>
  <si>
    <t>Wessex Water</t>
  </si>
  <si>
    <t>WSX</t>
  </si>
  <si>
    <t>Yorkshire Water</t>
  </si>
  <si>
    <t>YKY</t>
  </si>
  <si>
    <t xml:space="preserve">Hafren Dyfrdwy </t>
  </si>
  <si>
    <t>HDD</t>
  </si>
  <si>
    <t>Severn Trent England</t>
  </si>
  <si>
    <t>SVE</t>
  </si>
  <si>
    <t>Select company</t>
  </si>
  <si>
    <t>XXX</t>
  </si>
  <si>
    <t>REPORTS</t>
  </si>
  <si>
    <t>Sheet</t>
  </si>
  <si>
    <t>Section</t>
  </si>
  <si>
    <t>Sub-section</t>
  </si>
  <si>
    <t>PR24PD24_IN</t>
  </si>
  <si>
    <t>Run on 24 Apr 2024 15:44</t>
  </si>
  <si>
    <t>Reference</t>
  </si>
  <si>
    <t>Item description</t>
  </si>
  <si>
    <t>Unit</t>
  </si>
  <si>
    <t>Model</t>
  </si>
  <si>
    <t>2023-24</t>
  </si>
  <si>
    <t>2024-25</t>
  </si>
  <si>
    <t>C_PR24FM_BB3905AL_PR24</t>
  </si>
  <si>
    <t>Ofwat - Consumer price index (including housing costs) - Consumer Price Index (with housing) for April</t>
  </si>
  <si>
    <t>nr</t>
  </si>
  <si>
    <t>Price Review 2024</t>
  </si>
  <si>
    <t>C_PR24FM_BB3905MY_PR24</t>
  </si>
  <si>
    <t>Ofwat - Consumer price index (including housing costs) - Consumer Price Index (with housing) for May</t>
  </si>
  <si>
    <t>C_PR24FM_BB3905JN_PR24</t>
  </si>
  <si>
    <t>Ofwat - Consumer price index (including housing costs) - Consumer Price Index (with housing) for June</t>
  </si>
  <si>
    <t>C_PR24FM_BB3905JL_PR24</t>
  </si>
  <si>
    <t>Ofwat - Consumer price index (including housing costs) - Consumer Price Index (with housing) for July</t>
  </si>
  <si>
    <t>C_PR24FM_BB3905AT_PR24</t>
  </si>
  <si>
    <t>Ofwat - Consumer price index (including housing costs) - Consumer Price Index (with housing) for August</t>
  </si>
  <si>
    <t>C_PR24FM_BB3905SR_PR24</t>
  </si>
  <si>
    <t>Ofwat - Consumer price index (including housing costs) - Consumer Price Index (with housing) for September</t>
  </si>
  <si>
    <t>C_PR24FM_BB3905OR_PR24</t>
  </si>
  <si>
    <t>Ofwat - Consumer price index (including housing costs) - Consumer Price Index (with housing) for October</t>
  </si>
  <si>
    <t>C_PR24FM_BB3905NR_PR24</t>
  </si>
  <si>
    <t>Ofwat - Consumer price index (including housing costs) - Consumer Price Index (with housing) for November</t>
  </si>
  <si>
    <t>C_PR24FM_BB3905DR_PR24</t>
  </si>
  <si>
    <t>Ofwat - Consumer price index (including housing costs) - Consumer Price Index (with housing) for December</t>
  </si>
  <si>
    <t>C_PR24FM_BB3905JY_PR24</t>
  </si>
  <si>
    <t>Ofwat - Consumer price index (including housing costs) - Consumer Price Index (with housing) for January</t>
  </si>
  <si>
    <t>C_PR24FM_BB3905FY_PR24</t>
  </si>
  <si>
    <t>Ofwat - Consumer price index (including housing costs) - Consumer Price Index (with housing) for February</t>
  </si>
  <si>
    <t>C_PR24FM_BB3905MH_PR24</t>
  </si>
  <si>
    <t>Ofwat - Consumer price index (including housing costs) - Consumer Price Index (with housing) for March</t>
  </si>
  <si>
    <t>C_PR24PD01_APR3H_WR15_PR24</t>
  </si>
  <si>
    <t>Summary information on outcome delivery incentive payments - Initial calculation of end of period RCV adjustment by price control - Water resources</t>
  </si>
  <si>
    <t>£m</t>
  </si>
  <si>
    <t>C_PR24PD01_APR3H_WN16_PR24</t>
  </si>
  <si>
    <t>Summary information on outcome delivery incentive payments - Initial calculation of end of period RCV adjustment by price control - Water network plus</t>
  </si>
  <si>
    <t>C_PR24PD01_APR3H_WWN17_PR24</t>
  </si>
  <si>
    <t>Summary information on outcome delivery incentive payments - Initial calculation of end of period RCV adjustment by price control - Wastewater network plus</t>
  </si>
  <si>
    <t>C_PR24PD01_APR3H_BIO18_PR24</t>
  </si>
  <si>
    <t>Summary information on outcome delivery incentive payments - Initial calculation of end of period RCV adjustment by price control - Bioresources (sludge)</t>
  </si>
  <si>
    <t>C_PR24PD01_APR3H_DC21_PR24</t>
  </si>
  <si>
    <t>Summary information on outcome delivery incentive payments - Initial calculation of end of period RCV adjustment by price control - Additional control</t>
  </si>
  <si>
    <t>C_PR24PD11_PD11_12WR_PR24</t>
  </si>
  <si>
    <t>PR19 WINEP / NEP RCV adjustment in 2017-18 FYA (CPIH deflated) prices (WR)</t>
  </si>
  <si>
    <t>C_PR24PD11_PD11_12WN_PR24</t>
  </si>
  <si>
    <t>PR19 WINEP / NEP RCV adjustment in 2017-18 FYA (CPIH deflated) prices (WN)</t>
  </si>
  <si>
    <t>C_PR24PD11_PD11_12WWN_PR24</t>
  </si>
  <si>
    <t>PR19 WINEP / NEP RCV adjustment in 2017-18 FYA (CPIH deflated) prices (WWN)</t>
  </si>
  <si>
    <t>C_PR24PD11_PD11_12BIO_PR24</t>
  </si>
  <si>
    <t>PR19 WINEP / NEP RCV adjustment in 2017-18 FYA (CPIH deflated) prices (BR)</t>
  </si>
  <si>
    <t>C_PR24PD11_PD11_12ADDN1_PR24</t>
  </si>
  <si>
    <t>PR19 WINEP / NEP RCV adjustment in 2017-18 FYA (CPIH deflated) prices (ADDN1)</t>
  </si>
  <si>
    <t>C_PR24PD11_PD11_12ADDN2_PR24</t>
  </si>
  <si>
    <t>PR19 WINEP / NEP RCV adjustment in 2017-18 FYA (CPIH deflated) prices (ADDN2)</t>
  </si>
  <si>
    <t/>
  </si>
  <si>
    <t>C_PR24PD14_PD11_13WR_PR24</t>
  </si>
  <si>
    <t>PR19 Costs reconciliation RCV adjustment in 2017-18 FYA (CPIH deflated) prices (WR)</t>
  </si>
  <si>
    <t>C_PR24PD14_PD11_13WN_PR24</t>
  </si>
  <si>
    <t>PR19 Costs reconciliation RCV adjustment in 2017-18 FYA (CPIH deflated) prices (WN)</t>
  </si>
  <si>
    <t>C_PR24PD14_PD11_13WWN_PR24</t>
  </si>
  <si>
    <t>PR19 Costs reconciliation RCV adjustment in 2017-18 FYA (CPIH deflated) prices (WWN)</t>
  </si>
  <si>
    <t>C_PR24PD14_PD11_13BIO_PR24</t>
  </si>
  <si>
    <t>PR19 Costs reconciliation RCV adjustment in 2017-18 FYA (CPIH deflated) prices (BR)</t>
  </si>
  <si>
    <t>C_PR24PD14_PD11_13ADDN1_PR24</t>
  </si>
  <si>
    <t>PR19 Costs reconciliation RCV adjustment in 2017-18 FYA (CPIH deflated) prices (ADDN1)</t>
  </si>
  <si>
    <t>C_PR24PD14_PD11_13ADDN2_PR24</t>
  </si>
  <si>
    <t>PR19 Costs reconciliation RCV adjustment in 2017-18 FYA (CPIH deflated) prices (ADDN2)</t>
  </si>
  <si>
    <t>C_PR24PD16_PD11_14WR_PR24</t>
  </si>
  <si>
    <t>PR19 Land sales RCV adjustment in 2017-18 FYA (CPIH deflated) prices (WR)</t>
  </si>
  <si>
    <t>C_PR24PD16_PD11_14WN_PR24</t>
  </si>
  <si>
    <t>PR19 Land sales RCV adjustment in 2017-18 FYA (CPIH deflated) prices (WN)</t>
  </si>
  <si>
    <t>C_PR24PD16_PD11_14WWN_PR24</t>
  </si>
  <si>
    <t>PR19 Land sales RCV adjustment in 2017-18 FYA (CPIH deflated) prices (WWN)</t>
  </si>
  <si>
    <t>C_PR24PD16_PD11_14ADDN1_PR24</t>
  </si>
  <si>
    <t>PR19 Land sales RCV adjustment in 2017-18 FYA (CPIH deflated) prices (ADDN1)</t>
  </si>
  <si>
    <t>C_PR24PD16_PD11_14ADDN2_PR24</t>
  </si>
  <si>
    <t>PR19 Land sales RCV adjustment in 2017-18 FYA (CPIH deflated) prices (ADDN2)</t>
  </si>
  <si>
    <t>C_PR24PD17_PD11_15WR_PR24</t>
  </si>
  <si>
    <t>PR19 RPI-CPIH wedge RCV adjustment in 2017-18 FYA (CPIH deflated) prices (WR)</t>
  </si>
  <si>
    <t>C_PR24PD17_PD11_15WN_PR24</t>
  </si>
  <si>
    <t>PR19 RPI-CPIH wedge RCV adjustment in 2017-18 FYA (CPIH deflated) prices (WN)</t>
  </si>
  <si>
    <t>C_PR24PD17_PD11_15WWN_PR24</t>
  </si>
  <si>
    <t>PR19 RPI-CPIH wedge RCV adjustment in 2017-18 FYA (CPIH deflated) prices (WWN)</t>
  </si>
  <si>
    <t>C_PR24PD17_PD11_15BIO_PR24</t>
  </si>
  <si>
    <t>PR19 RPI-CPIH wedge RCV adjustment in 2017-18 FYA (CPIH deflated) prices (BR)</t>
  </si>
  <si>
    <t>C_PR24PD17_PD11_15ADDN1_PR24</t>
  </si>
  <si>
    <t>PR19 RPI-CPIH wedge RCV adjustment in 2017-18 FYA (CPIH deflated) prices (ADDN1)</t>
  </si>
  <si>
    <t>C_PR24PD17_PD11_15ADDN2_PR24</t>
  </si>
  <si>
    <t>PR19 RPI-CPIH wedge RCV adjustment in 2017-18 FYA (CPIH deflated) prices (ADDN2)</t>
  </si>
  <si>
    <t>C_PR24PD18_PD11_16WR_PR24</t>
  </si>
  <si>
    <t>PR19 Strategic regional water resources RCV adjustment in 2017-18 FYA (CPIH deflated) prices (WR)</t>
  </si>
  <si>
    <t>C_PR24PD18_PD11_16WN_PR24</t>
  </si>
  <si>
    <t>PR19 Strategic regional water resources RCV adjustment in 2017-18 FYA (CPIH deflated) prices (WN)</t>
  </si>
  <si>
    <t>C_PR24PD22_PD11_17WR_PR24</t>
  </si>
  <si>
    <t>PR19 Green recovery RCV adjustment in 2017-18 FYA (CPIH deflated) prices (WR)</t>
  </si>
  <si>
    <t>C_PR24PD22_PD11_17WN_PR24</t>
  </si>
  <si>
    <t>PR19 Green recovery RCV adjustment in 2017-18 FYA (CPIH deflated) prices (WN)</t>
  </si>
  <si>
    <t>C_PR24PD22_PD11_17WWN_PR24</t>
  </si>
  <si>
    <t>PR19 Green recovery RCV adjustment in 2017-18 FYA (CPIH deflated) prices (WWN)</t>
  </si>
  <si>
    <t>C_PR24PD22_PD11_17BIO_PR24</t>
  </si>
  <si>
    <t>PR19 Green recovery RCV adjustment in 2017-18 FYA (CPIH deflated) prices (BR)</t>
  </si>
  <si>
    <t>C_PR24PD00_PD11_19WR_PR24</t>
  </si>
  <si>
    <t>Other RCV adjustments in 2017-18 FYA (CPIH deflated) prices (WR)</t>
  </si>
  <si>
    <t>C_PR24PD00_PD11_19WN_PR24</t>
  </si>
  <si>
    <t>Other RCV adjustments in 2017-18 FYA (CPIH deflated) prices (WN)</t>
  </si>
  <si>
    <t>C_PR24PD00_PD11_19WWN_PR24</t>
  </si>
  <si>
    <t>Other RCV adjustments in 2017-18 FYA (CPIH deflated) prices (WWN)</t>
  </si>
  <si>
    <t>C_PR24PD00_PD11_19BIO_PR24</t>
  </si>
  <si>
    <t>Other RCV adjustments in 2017-18 FYA (CPIH deflated) prices (BR)</t>
  </si>
  <si>
    <t>C_PR24PD00_PD11_19ADDN1_PR24</t>
  </si>
  <si>
    <t>Other RCV adjustments in 2017-18 FYA (CPIH deflated) prices (ADDN1)</t>
  </si>
  <si>
    <t>C_PR24PD00_PD11_19ADDN2_PR24</t>
  </si>
  <si>
    <t>Other RCV adjustments in 2017-18 FYA (CPIH deflated) prices (ADDN2)</t>
  </si>
  <si>
    <t>C_PR24CA01_PD11_20WR_PR24</t>
  </si>
  <si>
    <t>PR24 Transitional expenditure programme RCV adjustment in 2022-23 FYA (CPIH deflated) prices (WR)</t>
  </si>
  <si>
    <t>C_PR24CA01_PD11_20WN_PR24</t>
  </si>
  <si>
    <t>PR24 Transitional expenditure programme RCV adjustment in 2022-23 FYA (CPIH deflated) prices (WN)</t>
  </si>
  <si>
    <t>C_PR24CA01_PD11_20WWN_PR24</t>
  </si>
  <si>
    <t>PR24 Transitional expenditure programme RCV adjustment in 2022-23 FYA (CPIH deflated) prices (WWN)</t>
  </si>
  <si>
    <t>C_PR24CA01_PD11_20BIO_PR24</t>
  </si>
  <si>
    <t>PR24 Transitional expenditure programme RCV adjustment in 2022-23 FYA (CPIH deflated) prices (BR)</t>
  </si>
  <si>
    <t>C_PR24CA01_PD11_20ADDN1_PR24</t>
  </si>
  <si>
    <t>PR24 Transitional expenditure programme RCV adjustment in 2022-23 FYA (CPIH deflated) prices (ADDN1)</t>
  </si>
  <si>
    <t>C_PR24CA01_PD11_20ADDN2_PR24</t>
  </si>
  <si>
    <t>PR24 Transitional expenditure programme RCV adjustment in 2022-23 FYA (CPIH deflated) prices (ADDN2)</t>
  </si>
  <si>
    <t>C_PR24CA01_PD11_21WR_PR24</t>
  </si>
  <si>
    <t>PR24 Defra accelerated programme RCV adjustment in 2022-23 FYA (CPIH deflated) prices (WR)</t>
  </si>
  <si>
    <t>C_PR24CA01_PD11_21WN_PR24</t>
  </si>
  <si>
    <t>PR24 Defra accelerated programme RCV adjustment in 2022-23 FYA (CPIH deflated) prices (WN)</t>
  </si>
  <si>
    <t>C_PR24CA01_PD11_21WWN_PR24</t>
  </si>
  <si>
    <t>PR24 Defra accelerated programme RCV adjustment in 2022-23 FYA (CPIH deflated) prices (WWN)</t>
  </si>
  <si>
    <t>C_PR24CA01_PD11_21BIO_PR24</t>
  </si>
  <si>
    <t>PR24 Defra accelerated programme RCV adjustment in 2022-23 FYA (CPIH deflated) prices (BR)</t>
  </si>
  <si>
    <t>C_PR24CA01_PD11_21ADDN1_PR24</t>
  </si>
  <si>
    <t>PR24 Defra accelerated programme RCV adjustment in 2022-23 FYA (CPIH deflated) prices (ADDN1)</t>
  </si>
  <si>
    <t>C_PR24CA01_PD11_21ADDN2_PR24</t>
  </si>
  <si>
    <t>PR24 Defra accelerated programme RCV adjustment in 2022-23 FYA (CPIH deflated) prices (ADDN2)</t>
  </si>
  <si>
    <t>PD11_01WR_PR24</t>
  </si>
  <si>
    <t>PR19 FD / CMA / IDoK closing RCV balances as at 31 March 2025 - Pre 2020 RCV - Closing RCV at 31 March 2025 in 2017-18 FYA RPI prices (from PR19 FD as updated by the CMA redetermination and IDoKs) - RPI inflated  [*** truncated]</t>
  </si>
  <si>
    <t>PD11_01WN_PR24</t>
  </si>
  <si>
    <t>PD11_01WWN_PR24</t>
  </si>
  <si>
    <t>PD11_01BIO_PR24</t>
  </si>
  <si>
    <t>PR19 FD / CMA / IDoK closing RCV balances as at 31 March 2025 - Pre 2020 RCV - Closing RCV at 31 March 2025 in 2017-18 FYA RPI prices (from PR19 FD as updated by the CMA redetermination and IDoKs) - RPI inflated RCV - Bioresources</t>
  </si>
  <si>
    <t>PD11_01ADDN1_PR24</t>
  </si>
  <si>
    <t>PD11_01ADDN2_PR24</t>
  </si>
  <si>
    <t>PD11_01TOT_PR24</t>
  </si>
  <si>
    <t>PR19 FD / CMA / IDoK closing RCV balances as at 31 March 2025 - Pre 2020 RCV - Closing RCV at 31 March 2025 in 2017-18 FYA RPI prices (from PR19 FD as updated by the CMA redetermination and IDoKs) - RPI inflated RCV - Total</t>
  </si>
  <si>
    <t>PD11_02WR_PR24</t>
  </si>
  <si>
    <t>PR19 FD / CMA / IDoK closing RCV balances as at 31 March 2025 - Pre 2020 RCV - Closing RCV at 31 March 2025 in 2017-18 FYA prices (from PR19 FD as updated by the CMA redetermination and IDoKs) - CPI inflated RCV - Water resources</t>
  </si>
  <si>
    <t>PD11_02WN_PR24</t>
  </si>
  <si>
    <t>PR19 FD / CMA / IDoK closing RCV balances as at 31 March 2025 - Pre 2020 RCV - Closing RCV at 31 March 2025 in 2017-18 FYA prices (from PR19 FD as updated by the CMA redetermination and IDoKs) - CPI inflated RCV - Water Network+</t>
  </si>
  <si>
    <t>PD11_02WWN_PR24</t>
  </si>
  <si>
    <t>PR19 FD / CMA / IDoK closing RCV balances as at 31 March 2025 - Pre 2020 RCV - Closing RCV at 31 March 2025 in 2017-18 FYA prices (from PR19 FD as updated by the CMA redetermination and IDoKs) - CPI inflated RCV  [*** truncated]</t>
  </si>
  <si>
    <t>PD11_02BIO_PR24</t>
  </si>
  <si>
    <t>PR19 FD / CMA / IDoK closing RCV balances as at 31 March 2025 - Pre 2020 RCV - Closing RCV at 31 March 2025 in 2017-18 FYA prices (from PR19 FD as updated by the CMA redetermination and IDoKs) - CPI inflated RCV - Bioresources</t>
  </si>
  <si>
    <t>PD11_02ADDN1_PR24</t>
  </si>
  <si>
    <t>PD11_02ADDN2_PR24</t>
  </si>
  <si>
    <t>PD11_02TOT_PR24</t>
  </si>
  <si>
    <t>PR19 FD / CMA / IDoK closing RCV balances as at 31 March 2025 - Pre 2020 RCV - Closing RCV at 31 March 2025 in 2017-18 FYA prices (from PR19 FD as updated by the CMA redetermination and IDoKs) - CPI inflated RCV - Total</t>
  </si>
  <si>
    <t>PD11_03WR_PR24</t>
  </si>
  <si>
    <t>PR19 FD / CMA / IDoK closing RCV balances as at 31 March 2025 - 2020-25 RCV - Closing RCV at 31 March 2025 in 2017-18 FYA prices (from PR19 FD as updated by the CMA redetermination and IDoKs) - Post 2020 investme [*** truncated]</t>
  </si>
  <si>
    <t>PD11_03WN_PR24</t>
  </si>
  <si>
    <t>PD11_03WWN_PR24</t>
  </si>
  <si>
    <t>PD11_03BIO_PR24</t>
  </si>
  <si>
    <t>PD11_03ADDN1_PR24</t>
  </si>
  <si>
    <t>PD11_03ADDN2_PR24</t>
  </si>
  <si>
    <t>PD11_03TOT_PR24</t>
  </si>
  <si>
    <t>PR19 FD / CMA / IDoK closing RCV balances as at 31 March 2025 - 2020-25 RCV - Closing RCV at 31 March 2025 in 2017-18 FYA prices (from PR19 FD as updated by the CMA redetermination and IDoKs) - Post 2020 investment RCV - Total</t>
  </si>
  <si>
    <t>PD11_04WR_PR24</t>
  </si>
  <si>
    <t>PR19 FD / CMA / IDoK closing RCV balances as at 31 March 2025 - Closing RCV at 31 March 2025 in 2017-18 FYA prices (from PR19 FD as updated by the CMA redetermination and IDoKs) - Water resources</t>
  </si>
  <si>
    <t>PD11_04WN_PR24</t>
  </si>
  <si>
    <t>PR19 FD / CMA / IDoK closing RCV balances as at 31 March 2025 - Closing RCV at 31 March 2025 in 2017-18 FYA prices (from PR19 FD as updated by the CMA redetermination and IDoKs) - Water Network+</t>
  </si>
  <si>
    <t>PD11_04WWN_PR24</t>
  </si>
  <si>
    <t>PR19 FD / CMA / IDoK closing RCV balances as at 31 March 2025 - Closing RCV at 31 March 2025 in 2017-18 FYA prices (from PR19 FD as updated by the CMA redetermination and IDoKs) - Wastewater Network+</t>
  </si>
  <si>
    <t>PD11_04BIO_PR24</t>
  </si>
  <si>
    <t>PR19 FD / CMA / IDoK closing RCV balances as at 31 March 2025 - Closing RCV at 31 March 2025 in 2017-18 FYA prices (from PR19 FD as updated by the CMA redetermination and IDoKs) - Bioresources</t>
  </si>
  <si>
    <t>PD11_04ADDN1_PR24</t>
  </si>
  <si>
    <t>PR19 FD / CMA / IDoK closing RCV balances as at 31 March 2025 - Closing RCV at 31 March 2025 in 2017-18 FYA prices (from PR19 FD as updated by the CMA redetermination and IDoKs) - Additional Control 1</t>
  </si>
  <si>
    <t>PD11_04ADDN2_PR24</t>
  </si>
  <si>
    <t>PR19 FD / CMA / IDoK closing RCV balances as at 31 March 2025 - Closing RCV at 31 March 2025 in 2017-18 FYA prices (from PR19 FD as updated by the CMA redetermination and IDoKs) - Additional Control 2</t>
  </si>
  <si>
    <t>PD11_04TOT_PR24</t>
  </si>
  <si>
    <t>PR19 FD / CMA / IDoK closing RCV balances as at 31 March 2025 - Closing RCV at 31 March 2025 in 2017-18 FYA prices (from PR19 FD as updated by the CMA redetermination and IDoKs) - Total</t>
  </si>
  <si>
    <t>C_APP27048_PR19PD016_PR24</t>
  </si>
  <si>
    <t>PR14 Blind Year reconciliation end-of-period RCV midnight adjustments as at 31 March 2025 - PR14 BYR ODI RCV adjustment in 2017-18 FYA (CPIH deflated) prices - Water resources</t>
  </si>
  <si>
    <t>C_APP27049_PR19PD016_PR24</t>
  </si>
  <si>
    <t>PR14 Blind Year reconciliation end-of-period RCV midnight adjustments as at 31 March 2025 - PR14 BYR ODI RCV adjustment in 2017-18 FYA (CPIH deflated) prices - Water Network+</t>
  </si>
  <si>
    <t>C_APP27050_PR19PD016_PR24</t>
  </si>
  <si>
    <t>PR14 Blind Year reconciliation end-of-period RCV midnight adjustments as at 31 March 2025 - PR14 BYR ODI RCV adjustment in 2017-18 FYA (CPIH deflated) prices - Wastewater Network+</t>
  </si>
  <si>
    <t>C_APP27051_PR19PD016_PR24</t>
  </si>
  <si>
    <t>PR14 Blind Year reconciliation end-of-period RCV midnight adjustments as at 31 March 2025 - PR14 BYR ODI RCV adjustment in 2017-18 FYA (CPIH deflated) prices - Additional Control 1</t>
  </si>
  <si>
    <t>PD11_05ADDN2_PR24</t>
  </si>
  <si>
    <t>PR14 Blind Year reconciliation end-of-period RCV midnight adjustments as at 31 March 2025 - PR14 BYR ODI RCV adjustment in 2017-18 FYA (CPIH deflated) prices - Additional Control 2</t>
  </si>
  <si>
    <t>PD11_05TOT_PR24</t>
  </si>
  <si>
    <t>PR14 Blind Year reconciliation end-of-period RCV midnight adjustments as at 31 March 2025 - PR14 BYR ODI RCV adjustment in 2017-18 FYA (CPIH deflated) prices - Total</t>
  </si>
  <si>
    <t>PD11_06WR_PR24</t>
  </si>
  <si>
    <t>PR14 Blind Year reconciliation end-of-period RCV midnight adjustments as at 31 March 2025 - PR14 BYR Totex menu RCV adjustment in 2017-18 FYA (CPIH deflated) prices - Water resources</t>
  </si>
  <si>
    <t>PD11_06WN_PR24</t>
  </si>
  <si>
    <t>PR14 Blind Year reconciliation end-of-period RCV midnight adjustments as at 31 March 2025 - PR14 BYR Totex menu RCV adjustment in 2017-18 FYA (CPIH deflated) prices - Water Network+</t>
  </si>
  <si>
    <t>C_WWS15022_PR19PD016_PR24</t>
  </si>
  <si>
    <t>PR14 Blind Year reconciliation end-of-period RCV midnight adjustments as at 31 March 2025 - PR14 BYR Totex menu RCV adjustment in 2017-18 FYA (CPIH deflated) prices - Wastewater Network+</t>
  </si>
  <si>
    <t>C_WWS15022DMMY_PR19PD016_PR24</t>
  </si>
  <si>
    <t>PR14 Blind Year reconciliation end-of-period RCV midnight adjustments as at 31 March 2025 - PR14 BYR Totex menu RCV adjustment in 2017-18 FYA (CPIH deflated) prices - Additional Control 1</t>
  </si>
  <si>
    <t>PD11_06ADDN2_PR24</t>
  </si>
  <si>
    <t>PR14 Blind Year reconciliation end-of-period RCV midnight adjustments as at 31 March 2025 - PR14 BYR Totex menu RCV adjustment in 2017-18 FYA (CPIH deflated) prices - Additional Control 2</t>
  </si>
  <si>
    <t>PD11_06TOT_PR24</t>
  </si>
  <si>
    <t>PR14 Blind Year reconciliation end-of-period RCV midnight adjustments as at 31 March 2025 - PR14 BYR Totex menu RCV adjustment in 2017-18 FYA (CPIH deflated) prices - Total</t>
  </si>
  <si>
    <t>PD11_07WR_PR24</t>
  </si>
  <si>
    <t>PR14 Blind Year reconciliation end-of-period RCV midnight adjustments as at 31 March 2025 - PR14 BYR Land sales RCV adjustment in 2017-18 FYA (CPIH deflated) prices - Water resources</t>
  </si>
  <si>
    <t>PD11_07WN_PR24</t>
  </si>
  <si>
    <t>PR14 Blind Year reconciliation end-of-period RCV midnight adjustments as at 31 March 2025 - PR14 BYR Land sales RCV adjustment in 2017-18 FYA (CPIH deflated) prices - Water Network+</t>
  </si>
  <si>
    <t>C_A7011W_PR19PD016</t>
  </si>
  <si>
    <t>Water ~ NPV effect of 50% of proceeds from disposals of interest in land at 2017-18 FYA CPIH deflated price base - BY Adjustment</t>
  </si>
  <si>
    <t>C_A7011WW_PR19PD016_PR24</t>
  </si>
  <si>
    <t>PR14 Blind Year reconciliation end-of-period RCV midnight adjustments as at 31 March 2025 - PR14 BYR Land sales RCV adjustment in 2017-18 FYA (CPIH deflated) prices - Wastewater Network+</t>
  </si>
  <si>
    <t>C_A7011DMMY_PR19PD016_PR24</t>
  </si>
  <si>
    <t>PR14 Blind Year reconciliation end-of-period RCV midnight adjustments as at 31 March 2025 - PR14 BYR Land sales RCV adjustment in 2017-18 FYA (CPIH deflated) prices - Additional Control 1</t>
  </si>
  <si>
    <t>PD11_07ADDN2_PR24</t>
  </si>
  <si>
    <t>PR14 Blind Year reconciliation end-of-period RCV midnight adjustments as at 31 March 2025 - PR14 BYR Land sales RCV adjustment in 2017-18 FYA (CPIH deflated) prices - Additional Control 2</t>
  </si>
  <si>
    <t>PD11_07TOT_PR24</t>
  </si>
  <si>
    <t>PR14 Blind Year reconciliation end-of-period RCV midnight adjustments as at 31 March 2025 - PR14 BYR Land sales RCV adjustment in 2017-18 FYA (CPIH deflated) prices - Total</t>
  </si>
  <si>
    <t>C402_PR19PD016_PR24</t>
  </si>
  <si>
    <t>PR14 Blind Year reconciliation end-of-period RCV midnight adjustments as at 31 March 2025 - PR14 BYR RPI-CPIH wedge RCV adjustment in 2017-18 FYA (CPIH deflated) prices - Water resources</t>
  </si>
  <si>
    <t>C403_PR19PD016_PR24</t>
  </si>
  <si>
    <t>PR14 Blind Year reconciliation end-of-period RCV midnight adjustments as at 31 March 2025 - PR14 BYR RPI-CPIH wedge RCV adjustment in 2017-18 FYA (CPIH deflated) prices - Water Network+</t>
  </si>
  <si>
    <t>C412_PR19PD016_PR24</t>
  </si>
  <si>
    <t>PR14 Blind Year reconciliation end-of-period RCV midnight adjustments as at 31 March 2025 - PR14 BYR RPI-CPIH wedge RCV adjustment in 2017-18 FYA (CPIH deflated) prices - Wastewater Network+</t>
  </si>
  <si>
    <t>C413_PR19PD016_PR24</t>
  </si>
  <si>
    <t>PR14 Blind Year reconciliation end-of-period RCV midnight adjustments as at 31 March 2025 - PR14 BYR RPI-CPIH wedge RCV adjustment in 2017-18 FYA (CPIH deflated) prices - Bioresources</t>
  </si>
  <si>
    <t>C422_PR19PD016_PR24</t>
  </si>
  <si>
    <t>PR14 Blind Year reconciliation end-of-period RCV midnight adjustments as at 31 March 2025 - PR14 BYR RPI-CPIH wedge RCV adjustment in 2017-18 FYA (CPIH deflated) prices - Additional Control 1</t>
  </si>
  <si>
    <t>PD11_08ADDN2_PR24</t>
  </si>
  <si>
    <t>PR14 Blind Year reconciliation end-of-period RCV midnight adjustments as at 31 March 2025 - PR14 BYR RPI-CPIH wedge RCV adjustment in 2017-18 FYA (CPIH deflated) prices - Additional Control 2</t>
  </si>
  <si>
    <t>PD11_08TOT_PR24</t>
  </si>
  <si>
    <t>PR14 Blind Year reconciliation end-of-period RCV midnight adjustments as at 31 March 2025 - PR14 BYR RPI-CPIH wedge RCV adjustment in 2017-18 FYA (CPIH deflated) prices - Total</t>
  </si>
  <si>
    <t>PD11_09WR_PR24</t>
  </si>
  <si>
    <t>PR14 Blind Year reconciliation end-of-period RCV midnight adjustments as at 31 March 2025 - PR14 BYR Other RCV adjustment in 2017-18 FYA (CPIH deflated) prices - Water resources</t>
  </si>
  <si>
    <t>PD11_09WN_PR24</t>
  </si>
  <si>
    <t>PR14 Blind Year reconciliation end-of-period RCV midnight adjustments as at 31 March 2025 - PR14 BYR Other RCV adjustment in 2017-18 FYA (CPIH deflated) prices - Water Network+</t>
  </si>
  <si>
    <t>C040_PR19PD016_PR24</t>
  </si>
  <si>
    <t>PR14 Blind Year reconciliation end-of-period RCV midnight adjustments as at 31 March 2025 - PR14 BYR Other RCV adjustment in 2017-18 FYA (CPIH deflated) prices - Wastewater Network+</t>
  </si>
  <si>
    <t>C050_PR19PD016_PR24</t>
  </si>
  <si>
    <t>PR14 Blind Year reconciliation end-of-period RCV midnight adjustments as at 31 March 2025 - PR14 BYR Other RCV adjustment in 2017-18 FYA (CPIH deflated) prices - Additional Control 1</t>
  </si>
  <si>
    <t>PD11_09ADDN2_PR24</t>
  </si>
  <si>
    <t>PR14 Blind Year reconciliation end-of-period RCV midnight adjustments as at 31 March 2025 - PR14 BYR Other RCV adjustment in 2017-18 FYA (CPIH deflated) prices - Additional Control 2</t>
  </si>
  <si>
    <t>PD11_09TOT_PR24</t>
  </si>
  <si>
    <t>PR14 Blind Year reconciliation end-of-period RCV midnight adjustments as at 31 March 2025 - PR14 BYR Other RCV adjustment in 2017-18 FYA (CPIH deflated) prices - Total</t>
  </si>
  <si>
    <t>C_APP8022WR_PR19PD016_PR24</t>
  </si>
  <si>
    <t>PR14 Blind Year reconciliation end-of-period RCV midnight adjustments as at 31 March 2025 - PR14 IFRS16 RCV adjustment in 2017-18 FYA (CPIH deflated) prices - Water resources</t>
  </si>
  <si>
    <t>C_APP8022WN_PR19PD016_PR24</t>
  </si>
  <si>
    <t>PR14 Blind Year reconciliation end-of-period RCV midnight adjustments as at 31 March 2025 - PR14 IFRS16 RCV adjustment in 2017-18 FYA (CPIH deflated) prices - Water Network+</t>
  </si>
  <si>
    <t>C_APP8022WWN_PR19PD016_PR24</t>
  </si>
  <si>
    <t>PR14 Blind Year reconciliation end-of-period RCV midnight adjustments as at 31 March 2025 - PR14 IFRS16 RCV adjustment in 2017-18 FYA (CPIH deflated) prices - Wastewater Network+</t>
  </si>
  <si>
    <t>C_APP8022BIO_PR19PD016_PR24</t>
  </si>
  <si>
    <t>PR14 Blind Year reconciliation end-of-period RCV midnight adjustments as at 31 March 2025 - PR14 IFRS16 RCV adjustment in 2017-18 FYA (CPIH deflated) prices - Bioresources</t>
  </si>
  <si>
    <t>C_APP8022DMMY_PR19PD016_PR24</t>
  </si>
  <si>
    <t>PR14 Blind Year reconciliation end-of-period RCV midnight adjustments as at 31 March 2025 - PR14 IFRS16 RCV adjustment in 2017-18 FYA (CPIH deflated) prices - Additional Control 1</t>
  </si>
  <si>
    <t>PD11_10ADDN2_PR24</t>
  </si>
  <si>
    <t>PR14 Blind Year reconciliation end-of-period RCV midnight adjustments as at 31 March 2025 - PR14 IFRS16 RCV adjustment in 2017-18 FYA (CPIH deflated) prices - Additional Control 2</t>
  </si>
  <si>
    <t>PD11_10TOT_PR24</t>
  </si>
  <si>
    <t>PR14 Blind Year reconciliation end-of-period RCV midnight adjustments as at 31 March 2025 - PR14 IFRS16 RCV adjustment in 2017-18 FYA (CPIH deflated) prices - Total</t>
  </si>
  <si>
    <t>PD11_11WR_PR24</t>
  </si>
  <si>
    <t>PR19 reconciliation end-of-period RCV midnight adjustments as at 31 March 2025 - PR19 ODI RCV adjustment in 2017-18 FYA (CPIH deflated) prices - Water resources</t>
  </si>
  <si>
    <t>PD11_11WN_PR24</t>
  </si>
  <si>
    <t>PR19 reconciliation end-of-period RCV midnight adjustments as at 31 March 2025 - PR19 ODI RCV adjustment in 2017-18 FYA (CPIH deflated) prices - Water Network+</t>
  </si>
  <si>
    <t>PD11_11WWN_PR24</t>
  </si>
  <si>
    <t>PR19 reconciliation end-of-period RCV midnight adjustments as at 31 March 2025 - PR19 ODI RCV adjustment in 2017-18 FYA (CPIH deflated) prices - Wastewater Network+</t>
  </si>
  <si>
    <t>PD11_11BIO_PR24</t>
  </si>
  <si>
    <t>PR19 reconciliation end-of-period RCV midnight adjustments as at 31 March 2025 - PR19 ODI RCV adjustment in 2017-18 FYA (CPIH deflated) prices - Bioresources</t>
  </si>
  <si>
    <t>PD11_11ADDN1_PR24</t>
  </si>
  <si>
    <t>PR19 reconciliation end-of-period RCV midnight adjustments as at 31 March 2025 - PR19 ODI RCV adjustment in 2017-18 FYA (CPIH deflated) prices - Additional Control 1</t>
  </si>
  <si>
    <t>PD11_11ADDN2_PR24</t>
  </si>
  <si>
    <t>PR19 reconciliation end-of-period RCV midnight adjustments as at 31 March 2025 - PR19 ODI RCV adjustment in 2017-18 FYA (CPIH deflated) prices - Additional Control 2</t>
  </si>
  <si>
    <t>PD11_11TOT_PR24</t>
  </si>
  <si>
    <t>PR19 reconciliation end-of-period RCV midnight adjustments as at 31 March 2025 - PR19 ODI RCV adjustment in 2017-18 FYA (CPIH deflated) prices - Total</t>
  </si>
  <si>
    <t>PD11_12WR_PR24</t>
  </si>
  <si>
    <t>PR19 reconciliation end-of-period RCV midnight adjustments as at 31 March 2025 - PR19 WINEP / NEP RCV adjustment in 2017-18 FYA (CPIH deflated) prices - Water resources</t>
  </si>
  <si>
    <t>PD11_12WN_PR24</t>
  </si>
  <si>
    <t>PR19 reconciliation end-of-period RCV midnight adjustments as at 31 March 2025 - PR19 WINEP / NEP RCV adjustment in 2017-18 FYA (CPIH deflated) prices - Water Network+</t>
  </si>
  <si>
    <t>PD11_12WWN_PR24</t>
  </si>
  <si>
    <t>PR19 reconciliation end-of-period RCV midnight adjustments as at 31 March 2025 - PR19 WINEP / NEP RCV adjustment in 2017-18 FYA (CPIH deflated) prices - Wastewater Network+</t>
  </si>
  <si>
    <t>PD11_12BIO_PR24</t>
  </si>
  <si>
    <t>PR19 reconciliation end-of-period RCV midnight adjustments as at 31 March 2025 - PR19 WINEP / NEP RCV adjustment in 2017-18 FYA (CPIH deflated) prices - Bioresources</t>
  </si>
  <si>
    <t>PD11_12ADDN1_PR24</t>
  </si>
  <si>
    <t>PR19 reconciliation end-of-period RCV midnight adjustments as at 31 March 2025 - PR19 WINEP / NEP RCV adjustment in 2017-18 FYA (CPIH deflated) prices - Additional Control 1</t>
  </si>
  <si>
    <t>PD11_12ADDN2_PR24</t>
  </si>
  <si>
    <t>PR19 reconciliation end-of-period RCV midnight adjustments as at 31 March 2025 - PR19 WINEP / NEP RCV adjustment in 2017-18 FYA (CPIH deflated) prices - Additional Control 2</t>
  </si>
  <si>
    <t>PD11_12TOT_PR24</t>
  </si>
  <si>
    <t>PR19 reconciliation end-of-period RCV midnight adjustments as at 31 March 2025 - PR19 WINEP / NEP RCV adjustment in 2017-18 FYA (CPIH deflated) prices - Total</t>
  </si>
  <si>
    <t>PD11_13WR_PR24</t>
  </si>
  <si>
    <t>PR19 reconciliation end-of-period RCV midnight adjustments as at 31 March 2025 - PR19 Costs reconciliation RCV adjustment in 2017-18 FYA (CPIH deflated) prices - Water resources</t>
  </si>
  <si>
    <t>PD11_13WN_PR24</t>
  </si>
  <si>
    <t>PR19 reconciliation end-of-period RCV midnight adjustments as at 31 March 2025 - PR19 Costs reconciliation RCV adjustment in 2017-18 FYA (CPIH deflated) prices - Water Network+</t>
  </si>
  <si>
    <t>PD11_13WWN_PR24</t>
  </si>
  <si>
    <t>PR19 reconciliation end-of-period RCV midnight adjustments as at 31 March 2025 - PR19 Costs reconciliation RCV adjustment in 2017-18 FYA (CPIH deflated) prices - Wastewater Network+</t>
  </si>
  <si>
    <t>PD11_13BIO_PR24</t>
  </si>
  <si>
    <t>PR19 reconciliation end-of-period RCV midnight adjustments as at 31 March 2025 - PR19 Costs reconciliation RCV adjustment in 2017-18 FYA (CPIH deflated) prices - Bioresources</t>
  </si>
  <si>
    <t>PD11_13ADDN1_PR24</t>
  </si>
  <si>
    <t>PR19 reconciliation end-of-period RCV midnight adjustments as at 31 March 2025 - PR19 Costs reconciliation RCV adjustment in 2017-18 FYA (CPIH deflated) prices - Additional Control 1</t>
  </si>
  <si>
    <t>PD11_13ADDN2_PR24</t>
  </si>
  <si>
    <t>PR19 reconciliation end-of-period RCV midnight adjustments as at 31 March 2025 - PR19 Costs reconciliation RCV adjustment in 2017-18 FYA (CPIH deflated) prices - Additional Control 2</t>
  </si>
  <si>
    <t>PD11_13TOT_PR24</t>
  </si>
  <si>
    <t>PR19 reconciliation end-of-period RCV midnight adjustments as at 31 March 2025 - PR19 Costs reconciliation RCV adjustment in 2017-18 FYA (CPIH deflated) prices - Total</t>
  </si>
  <si>
    <t>PD11_14WR_PR24</t>
  </si>
  <si>
    <t>PR19 reconciliation end-of-period RCV midnight adjustments as at 31 March 2025 - PR19 Land sales RCV adjustment in 2017-18 FYA (CPIH deflated) prices - Water resources</t>
  </si>
  <si>
    <t>PD11_14WN_PR24</t>
  </si>
  <si>
    <t>PR19 reconciliation end-of-period RCV midnight adjustments as at 31 March 2025 - PR19 Land sales RCV adjustment in 2017-18 FYA (CPIH deflated) prices - Water Network+</t>
  </si>
  <si>
    <t>PD11_14WWN_PR24</t>
  </si>
  <si>
    <t>PR19 reconciliation end-of-period RCV midnight adjustments as at 31 March 2025 - PR19 Land sales RCV adjustment in 2017-18 FYA (CPIH deflated) prices - Wastewater Network+</t>
  </si>
  <si>
    <t>PD11_14ADDN1_PR24</t>
  </si>
  <si>
    <t>PR19 reconciliation end-of-period RCV midnight adjustments as at 31 March 2025 - PR19 Land sales RCV adjustment in 2017-18 FYA (CPIH deflated) prices - Additional Control 1</t>
  </si>
  <si>
    <t>PD11_14ADDN2_PR24</t>
  </si>
  <si>
    <t>PR19 reconciliation end-of-period RCV midnight adjustments as at 31 March 2025 - PR19 Land sales RCV adjustment in 2017-18 FYA (CPIH deflated) prices - Additional Control 2</t>
  </si>
  <si>
    <t>PD11_14TOT_PR24</t>
  </si>
  <si>
    <t>PR19 reconciliation end-of-period RCV midnight adjustments as at 31 March 2025 - PR19 Land sales RCV adjustment in 2017-18 FYA (CPIH deflated) prices - Total</t>
  </si>
  <si>
    <t>PD11_15WR_PR24</t>
  </si>
  <si>
    <t>PR19 reconciliation end-of-period RCV midnight adjustments as at 31 March 2025 - PR19 RPI-CPIH wedge RCV adjustment in 2017-18 FYA (CPIH deflated) prices - Water resources</t>
  </si>
  <si>
    <t>PD11_15WN_PR24</t>
  </si>
  <si>
    <t>PR19 reconciliation end-of-period RCV midnight adjustments as at 31 March 2025 - PR19 RPI-CPIH wedge RCV adjustment in 2017-18 FYA (CPIH deflated) prices - Water Network+</t>
  </si>
  <si>
    <t>PD11_15WWN_PR24</t>
  </si>
  <si>
    <t>PR19 reconciliation end-of-period RCV midnight adjustments as at 31 March 2025 - PR19 RPI-CPIH wedge RCV adjustment in 2017-18 FYA (CPIH deflated) prices - Wastewater Network+</t>
  </si>
  <si>
    <t>PD11_15BIO_PR24</t>
  </si>
  <si>
    <t>PR19 reconciliation end-of-period RCV midnight adjustments as at 31 March 2025 - PR19 RPI-CPIH wedge RCV adjustment in 2017-18 FYA (CPIH deflated) prices - Bioresources</t>
  </si>
  <si>
    <t>PD11_15ADDN1_PR24</t>
  </si>
  <si>
    <t>PR19 reconciliation end-of-period RCV midnight adjustments as at 31 March 2025 - PR19 RPI-CPIH wedge RCV adjustment in 2017-18 FYA (CPIH deflated) prices - Additional Control 1</t>
  </si>
  <si>
    <t>PD11_15ADDN2_PR24</t>
  </si>
  <si>
    <t>PR19 reconciliation end-of-period RCV midnight adjustments as at 31 March 2025 - PR19 RPI-CPIH wedge RCV adjustment in 2017-18 FYA (CPIH deflated) prices - Additional Control 2</t>
  </si>
  <si>
    <t>PD11_15TOT_PR24</t>
  </si>
  <si>
    <t>PR19 reconciliation end-of-period RCV midnight adjustments as at 31 March 2025 - PR19 RPI-CPIH wedge RCV adjustment in 2017-18 FYA (CPIH deflated) prices - Total</t>
  </si>
  <si>
    <t>PD11_16WR_PR24</t>
  </si>
  <si>
    <t>PR19 reconciliation end-of-period RCV midnight adjustments as at 31 March 2025 - PR19 Strategic regional water resources RCV adjustment in 2017-18 FYA (CPIH deflated) prices - Water resources</t>
  </si>
  <si>
    <t>PD11_16WN_PR24</t>
  </si>
  <si>
    <t>PR19 reconciliation end-of-period RCV midnight adjustments as at 31 March 2025 - PR19 Strategic regional water resources RCV adjustment in 2017-18 FYA (CPIH deflated) prices - Water Network+</t>
  </si>
  <si>
    <t>PD11_16TOT_PR24</t>
  </si>
  <si>
    <t>PR19 reconciliation end-of-period RCV midnight adjustments as at 31 March 2025 - PR19 Strategic regional water resources RCV adjustment in 2017-18 FYA (CPIH deflated) prices - Total</t>
  </si>
  <si>
    <t>PD11_17WR_PR24</t>
  </si>
  <si>
    <t>PR19 reconciliation end-of-period RCV midnight adjustments as at 31 March 2025 - PR19 Green recovery RCV adjustment in 2017-18 FYA (CPIH deflated) prices - Water resources</t>
  </si>
  <si>
    <t>PD11_17WN_PR24</t>
  </si>
  <si>
    <t>PR19 reconciliation end-of-period RCV midnight adjustments as at 31 March 2025 - PR19 Green recovery RCV adjustment in 2017-18 FYA (CPIH deflated) prices - Water Network+</t>
  </si>
  <si>
    <t>PD11_17WWN_PR24</t>
  </si>
  <si>
    <t>PR19 reconciliation end-of-period RCV midnight adjustments as at 31 March 2025 - PR19 Green recovery RCV adjustment in 2017-18 FYA (CPIH deflated) prices - Wastewater Network+</t>
  </si>
  <si>
    <t>PD11_17BIO_PR24</t>
  </si>
  <si>
    <t>PR19 reconciliation end-of-period RCV midnight adjustments as at 31 March 2025 - PR19 Green recovery RCV adjustment in 2017-18 FYA (CPIH deflated) prices - Bioresources</t>
  </si>
  <si>
    <t>PD11_17TOT_PR24</t>
  </si>
  <si>
    <t>PR19 reconciliation end-of-period RCV midnight adjustments as at 31 March 2025 - PR19 Green recovery RCV adjustment in 2017-18 FYA (CPIH deflated) prices - Total</t>
  </si>
  <si>
    <t>PD11_18ADDN1_PR24</t>
  </si>
  <si>
    <t>PR19 reconciliation end-of-period RCV midnight adjustments as at 31 March 2025 - PR19 Havant Thicket activities RCV adjustment in 2017-18 FYA (CPIH deflated) prices - Additional Control 1</t>
  </si>
  <si>
    <t>PD11_18ADDN2_PR24</t>
  </si>
  <si>
    <t>PR19 reconciliation end-of-period RCV midnight adjustments as at 31 March 2025 - PR19 Havant Thicket activities RCV adjustment in 2017-18 FYA (CPIH deflated) prices - Additional Control 2</t>
  </si>
  <si>
    <t>PD11_18TOT_PR24</t>
  </si>
  <si>
    <t>PR19 reconciliation end-of-period RCV midnight adjustments as at 31 March 2025 - PR19 Havant Thicket activities RCV adjustment in 2017-18 FYA (CPIH deflated) prices - Total</t>
  </si>
  <si>
    <t>PD11_19WR_PR24</t>
  </si>
  <si>
    <t>PR19 reconciliation end-of-period RCV midnight adjustments as at 31 March 2025 - Other RCV adjustments in 2017-18 FYA (CPIH deflated) prices - Water resources</t>
  </si>
  <si>
    <t>PD11_19WN_PR24</t>
  </si>
  <si>
    <t>PR19 reconciliation end-of-period RCV midnight adjustments as at 31 March 2025 - Other RCV adjustments in 2017-18 FYA (CPIH deflated) prices - Water Network+</t>
  </si>
  <si>
    <t>PD11_19WWN_PR24</t>
  </si>
  <si>
    <t>PR19 reconciliation end-of-period RCV midnight adjustments as at 31 March 2025 - Other RCV adjustments in 2017-18 FYA (CPIH deflated) prices - Wastewater Network+</t>
  </si>
  <si>
    <t>PD11_19BIO_PR24</t>
  </si>
  <si>
    <t>PR19 reconciliation end-of-period RCV midnight adjustments as at 31 March 2025 - Other RCV adjustments in 2017-18 FYA (CPIH deflated) prices - Bioresources</t>
  </si>
  <si>
    <t>PD11_19ADDN1_PR24</t>
  </si>
  <si>
    <t>PR19 reconciliation end-of-period RCV midnight adjustments as at 31 March 2025 - Other RCV adjustments in 2017-18 FYA (CPIH deflated) prices - Additional Control 1</t>
  </si>
  <si>
    <t>PD11_19ADDN2_PR24</t>
  </si>
  <si>
    <t>PR19 reconciliation end-of-period RCV midnight adjustments as at 31 March 2025 - Other RCV adjustments in 2017-18 FYA (CPIH deflated) prices - Additional Control 2</t>
  </si>
  <si>
    <t>PD11_19TOT_PR24</t>
  </si>
  <si>
    <t>PR19 reconciliation end-of-period RCV midnight adjustments as at 31 March 2025 - Other RCV adjustments in 2017-18 FYA (CPIH deflated) prices - Total</t>
  </si>
  <si>
    <t>PD11_20WR_PR24</t>
  </si>
  <si>
    <t>PR24 end-of-period RCV midnight adjustments as at 31 March 2025 - PR24 Transitional expenditure programme RCV adjustment in 2017-18 FYA (CPIH deflated) prices - Water resources</t>
  </si>
  <si>
    <t>PD11_20WN_PR24</t>
  </si>
  <si>
    <t>PR24 end-of-period RCV midnight adjustments as at 31 March 2025 - PR24 Transitional expenditure programme RCV adjustment in 2017-18 FYA (CPIH deflated) prices - Water Network+</t>
  </si>
  <si>
    <t>PD11_20WWN_PR24</t>
  </si>
  <si>
    <t>PR24 end-of-period RCV midnight adjustments as at 31 March 2025 - PR24 Transitional expenditure programme RCV adjustment in 2017-18 FYA (CPIH deflated) prices - Wastewater Network+</t>
  </si>
  <si>
    <t>PD11_20BIO_PR24</t>
  </si>
  <si>
    <t>PR24 end-of-period RCV midnight adjustments as at 31 March 2025 - PR24 Transitional expenditure programme RCV adjustment in 2017-18 FYA (CPIH deflated) prices - Bioresources</t>
  </si>
  <si>
    <t>PD11_20ADDN1_PR24</t>
  </si>
  <si>
    <t>PR24 end-of-period RCV midnight adjustments as at 31 March 2025 - PR24 Transitional expenditure programme RCV adjustment in 2017-18 FYA (CPIH deflated) prices - Additional Control 1</t>
  </si>
  <si>
    <t>PD11_20ADDN2_PR24</t>
  </si>
  <si>
    <t>PR24 end-of-period RCV midnight adjustments as at 31 March 2025 - PR24 Transitional expenditure programme RCV adjustment in 2017-18 FYA (CPIH deflated) prices - Additional Control 2</t>
  </si>
  <si>
    <t>PD11_20TOT_PR24</t>
  </si>
  <si>
    <t>PR24 end-of-period RCV midnight adjustments as at 31 March 2025 - PR24 Transitional expenditure programme RCV adjustment in 2017-18 FYA (CPIH deflated) prices - Total</t>
  </si>
  <si>
    <t>PD11_21WR_PR24</t>
  </si>
  <si>
    <t>PR24 end-of-period RCV midnight adjustments as at 31 March 2025 - PR24 Defra accelerated programme RCV adjustment in 2017-18 FYA (CPIH deflated) prices - Water resources</t>
  </si>
  <si>
    <t>PD11_21WN_PR24</t>
  </si>
  <si>
    <t>PR24 end-of-period RCV midnight adjustments as at 31 March 2025 - PR24 Defra accelerated programme RCV adjustment in 2017-18 FYA (CPIH deflated) prices - Water Network+</t>
  </si>
  <si>
    <t>PD11_21WWN_PR24</t>
  </si>
  <si>
    <t>PR24 end-of-period RCV midnight adjustments as at 31 March 2025 - PR24 Defra accelerated programme RCV adjustment in 2017-18 FYA (CPIH deflated) prices - Wastewater Network+</t>
  </si>
  <si>
    <t>PD11_21BIO_PR24</t>
  </si>
  <si>
    <t>PR24 end-of-period RCV midnight adjustments as at 31 March 2025 - PR24 Defra accelerated programme RCV adjustment in 2017-18 FYA (CPIH deflated) prices - Bioresources</t>
  </si>
  <si>
    <t>PD11_21ADDN1_PR24</t>
  </si>
  <si>
    <t>PR24 end-of-period RCV midnight adjustments as at 31 March 2025 - PR24 Defra accelerated programme RCV adjustment in 2017-18 FYA (CPIH deflated) prices - Additional Control 1</t>
  </si>
  <si>
    <t>PD11_21ADDN2_PR24</t>
  </si>
  <si>
    <t>PR24 end-of-period RCV midnight adjustments as at 31 March 2025 - PR24 Defra accelerated programme RCV adjustment in 2017-18 FYA (CPIH deflated) prices - Additional Control 2</t>
  </si>
  <si>
    <t>PD11_21TOT_PR24</t>
  </si>
  <si>
    <t>PR24 end-of-period RCV midnight adjustments as at 31 March 2025 - PR24 Defra accelerated programme RCV adjustment in 2017-18 FYA (CPIH deflated) prices - Total</t>
  </si>
  <si>
    <t>PD11_22WR_PR24</t>
  </si>
  <si>
    <t>Opening RCV balances as at 1 April 2025 - Opening RCV at 1 April 2025 in 2017-18 FYA (CPIH deflated) prices post midnight adjustments - Water resources</t>
  </si>
  <si>
    <t>PD11_22WN_PR24</t>
  </si>
  <si>
    <t>Opening RCV balances as at 1 April 2025 - Opening RCV at 1 April 2025 in 2017-18 FYA (CPIH deflated) prices post midnight adjustments - Water Network+</t>
  </si>
  <si>
    <t>PD11_22WWN_PR24</t>
  </si>
  <si>
    <t>Opening RCV balances as at 1 April 2025 - Opening RCV at 1 April 2025 in 2017-18 FYA (CPIH deflated) prices post midnight adjustments - Wastewater Network+</t>
  </si>
  <si>
    <t>PD11_22BIO_PR24</t>
  </si>
  <si>
    <t>Opening RCV balances as at 1 April 2025 - Opening RCV at 1 April 2025 in 2017-18 FYA (CPIH deflated) prices post midnight adjustments - Bioresources</t>
  </si>
  <si>
    <t>PD11_22ADDN1_PR24</t>
  </si>
  <si>
    <t>Opening RCV balances as at 1 April 2025 - Opening RCV at 1 April 2025 in 2017-18 FYA (CPIH deflated) prices post midnight adjustments - Additional Control 1</t>
  </si>
  <si>
    <t>PD11_22ADDN2_PR24</t>
  </si>
  <si>
    <t>Opening RCV balances as at 1 April 2025 - Opening RCV at 1 April 2025 in 2017-18 FYA (CPIH deflated) prices post midnight adjustments - Additional Control 2</t>
  </si>
  <si>
    <t>PD11_22TOT_PR24</t>
  </si>
  <si>
    <t>Opening RCV balances as at 1 April 2025 - Opening RCV at 1 April 2025 in 2017-18 FYA (CPIH deflated) prices post midnight adjustments - Total</t>
  </si>
  <si>
    <t>PD11_23WR_PR24</t>
  </si>
  <si>
    <t>Opening RCV balances as at 1 April 2025 - Opening RCV at 1 April 2025 in 2017-18 FYE (CPIH deflated) prices post midnight adjustments - Water resources</t>
  </si>
  <si>
    <t>PD11_23WN_PR24</t>
  </si>
  <si>
    <t>Opening RCV balances as at 1 April 2025 - Opening RCV at 1 April 2025 in 2017-18 FYE (CPIH deflated) prices post midnight adjustments - Water Network+</t>
  </si>
  <si>
    <t>PD11_23WWN_PR24</t>
  </si>
  <si>
    <t>Opening RCV balances as at 1 April 2025 - Opening RCV at 1 April 2025 in 2017-18 FYE (CPIH deflated) prices post midnight adjustments - Wastewater Network+</t>
  </si>
  <si>
    <t>PD11_23BIO_PR24</t>
  </si>
  <si>
    <t>Opening RCV balances as at 1 April 2025 - Opening RCV at 1 April 2025 in 2017-18 FYE (CPIH deflated) prices post midnight adjustments - Bioresources</t>
  </si>
  <si>
    <t>PD11_23ADDN1_PR24</t>
  </si>
  <si>
    <t>Opening RCV balances as at 1 April 2025 - Opening RCV at 1 April 2025 in 2017-18 FYE (CPIH deflated) prices post midnight adjustments - Additional Control 1</t>
  </si>
  <si>
    <t>PD11_23ADDN2_PR24</t>
  </si>
  <si>
    <t>Opening RCV balances as at 1 April 2025 - Opening RCV at 1 April 2025 in 2017-18 FYE (CPIH deflated) prices post midnight adjustments - Additional Control 2</t>
  </si>
  <si>
    <t>PD11_23TOT_PR24</t>
  </si>
  <si>
    <t>Opening RCV balances as at 1 April 2025 - Opening RCV at 1 April 2025 in 2017-18 FYE (CPIH deflated) prices post midnight adjustments - Total</t>
  </si>
  <si>
    <t>PD11_24WR_PR24</t>
  </si>
  <si>
    <t>Opening RCV balances as at 1 April 2025 expressed in PR24 base year prices - Opening RCV at 1 April 2025 in 2022-23 FYA (CPIH) prices post midnight adjustments - Water resources</t>
  </si>
  <si>
    <t>PD11_24WN_PR24</t>
  </si>
  <si>
    <t>Opening RCV balances as at 1 April 2025 expressed in PR24 base year prices - Opening RCV at 1 April 2025 in 2022-23 FYA (CPIH) prices post midnight adjustments - Water Network+</t>
  </si>
  <si>
    <t>PD11_24WWN_PR24</t>
  </si>
  <si>
    <t>Opening RCV balances as at 1 April 2025 expressed in PR24 base year prices - Opening RCV at 1 April 2025 in 2022-23 FYA (CPIH) prices post midnight adjustments - Wastewater Network+</t>
  </si>
  <si>
    <t>PD11_24BIO_PR24</t>
  </si>
  <si>
    <t>Opening RCV balances as at 1 April 2025 expressed in PR24 base year prices - Opening RCV at 1 April 2025 in 2022-23 FYA (CPIH) prices post midnight adjustments - Bioresources</t>
  </si>
  <si>
    <t>PD11_24ADDN1_PR24</t>
  </si>
  <si>
    <t>Opening RCV balances as at 1 April 2025 expressed in PR24 base year prices - Opening RCV at 1 April 2025 in 2022-23 FYA (CPIH) prices post midnight adjustments - Additional Control 1</t>
  </si>
  <si>
    <t>PD11_24ADDN2_PR24</t>
  </si>
  <si>
    <t>Opening RCV balances as at 1 April 2025 expressed in PR24 base year prices - Opening RCV at 1 April 2025 in 2022-23 FYA (CPIH) prices post midnight adjustments - Additional Control 2</t>
  </si>
  <si>
    <t>PD11_24TOT_PR24</t>
  </si>
  <si>
    <t>Opening RCV balances as at 1 April 2025 expressed in PR24 base year prices - Opening RCV at 1 April 2025 in 2022-23 FYA (CPIH) prices post midnight adjustments - Total</t>
  </si>
  <si>
    <t>PD11_25WR_PR24</t>
  </si>
  <si>
    <t>Opening RCV balances as at 1 April 2025 expressed in PR24 base year prices - Opening RCV at 1 April 2025 in 2022-23 FYE (CPIH) prices post midnight adjustments - Water resources</t>
  </si>
  <si>
    <t>PD11_25WN_PR24</t>
  </si>
  <si>
    <t>Opening RCV balances as at 1 April 2025 expressed in PR24 base year prices - Opening RCV at 1 April 2025 in 2022-23 FYE (CPIH) prices post midnight adjustments - Water Network+</t>
  </si>
  <si>
    <t>PD11_25WWN_PR24</t>
  </si>
  <si>
    <t>Opening RCV balances as at 1 April 2025 expressed in PR24 base year prices - Opening RCV at 1 April 2025 in 2022-23 FYE (CPIH) prices post midnight adjustments - Wastewater Network+</t>
  </si>
  <si>
    <t>PD11_25BIO_PR24</t>
  </si>
  <si>
    <t>Opening RCV balances as at 1 April 2025 expressed in PR24 base year prices - Opening RCV at 1 April 2025 in 2022-23 FYE (CPIH) prices post midnight adjustments - Bioresources</t>
  </si>
  <si>
    <t>PD11_25ADDN1_PR24</t>
  </si>
  <si>
    <t>Opening RCV balances as at 1 April 2025 expressed in PR24 base year prices - Opening RCV at 1 April 2025 in 2022-23 FYE (CPIH) prices post midnight adjustments - Additional Control 1</t>
  </si>
  <si>
    <t>PD11_25ADDN2_PR24</t>
  </si>
  <si>
    <t>Opening RCV balances as at 1 April 2025 expressed in PR24 base year prices - Opening RCV at 1 April 2025 in 2022-23 FYE (CPIH) prices post midnight adjustments - Additional Control 2</t>
  </si>
  <si>
    <t>PD11_25TOT_PR24</t>
  </si>
  <si>
    <t>Opening RCV balances as at 1 April 2025 expressed in PR24 base year prices - Opening RCV at 1 April 2025 in 2022-23 FYE (CPIH) prices post midnight adjustments - Total</t>
  </si>
  <si>
    <t>Override Reason</t>
  </si>
  <si>
    <t>Override Data Source</t>
  </si>
  <si>
    <t>Override Description and Impact</t>
  </si>
  <si>
    <t>C_PR24PD20_PD11_18ADDN1_PR24</t>
  </si>
  <si>
    <t>PR19 Havant Thicket activities RCV adjustment in 2017-18 FYA (CPIH deflated) prices (ADDN1)</t>
  </si>
  <si>
    <t>C_PR24PD20_PD11_18ADDN2_PR24</t>
  </si>
  <si>
    <t>PR19 Havant Thicket activities RCV adjustment in 2017-18 FYA (CPIH deflated) prices (ADDN2)</t>
  </si>
  <si>
    <t>Company</t>
  </si>
  <si>
    <t>PR19 financial model</t>
  </si>
  <si>
    <t>Description</t>
  </si>
  <si>
    <t>Constant</t>
  </si>
  <si>
    <t>PR19 Financial model, 'RCV balance summary' sheet cell P28</t>
  </si>
  <si>
    <t>RCV CPI(H) + RPI wedge bf balance - WR - real</t>
  </si>
  <si>
    <t>PR19 Financial model, 'RCV balance summary' sheet cell P98</t>
  </si>
  <si>
    <t>RCV CPI(H) + RPI wedge bf balance - WN - real</t>
  </si>
  <si>
    <t>PR19 Financial model, 'RCV balance summary' sheet cell P168</t>
  </si>
  <si>
    <t>RCV CPI(H) + RPI wedge bf balance - WWN - real</t>
  </si>
  <si>
    <t>PR19 Financial model, 'RCV balance summary' sheet cell P238</t>
  </si>
  <si>
    <t>RCV CPI(H) + RPI wedge bf balance - BR - real</t>
  </si>
  <si>
    <t>PR19 Financial model, 'RCV balance summary' sheet cell P308</t>
  </si>
  <si>
    <t>RCV CPI(H) + RPI wedge bf balance - DMMY - real</t>
  </si>
  <si>
    <t>PR19 Financial model, 'RCV balance summary' sheet cell P15</t>
  </si>
  <si>
    <t>RCV CPI(H) bf balance - WR - real</t>
  </si>
  <si>
    <t>PR19 Financial model, 'RCV balance summary' sheet cell P85</t>
  </si>
  <si>
    <t>RCV CPI(H) bf balance - WN - real</t>
  </si>
  <si>
    <t>PR19 Financial model, 'RCV balance summary' sheet cell P155</t>
  </si>
  <si>
    <t>RCV CPI(H) bf balance - WWN - real</t>
  </si>
  <si>
    <t>PR19 Financial model, 'RCV balance summary' sheet cell P225</t>
  </si>
  <si>
    <t>RCV CPI(H) bf balance - BR - real</t>
  </si>
  <si>
    <t>PR19 Financial model, 'RCV balance summary' sheet cell P295</t>
  </si>
  <si>
    <t>RCV CPI(H) bf balance - DMMY - real</t>
  </si>
  <si>
    <t>PR19 Financial model, 'RCV balance summary' sheet cell P41</t>
  </si>
  <si>
    <t>RCV additions balance - WR - real</t>
  </si>
  <si>
    <t>PR19 Financial model, 'RCV balance summary' sheet cell P111</t>
  </si>
  <si>
    <t>RCV additions balance - WN - real</t>
  </si>
  <si>
    <t>PR19 Financial model, 'RCV balance summary' sheet cell P181</t>
  </si>
  <si>
    <t>RCV additions balance - WWN - real</t>
  </si>
  <si>
    <t>PR19 Financial model, 'RCV balance summary' sheet cell P251</t>
  </si>
  <si>
    <t>RCV additions balance - BR - real</t>
  </si>
  <si>
    <t>PR19 Financial model, 'RCV balance summary' sheet cell P321</t>
  </si>
  <si>
    <t>RCV additions balance - DMMY - real</t>
  </si>
  <si>
    <t>PR19 Financial model, 'RCV balance summary' sheet cell P54</t>
  </si>
  <si>
    <t>RCV other adjustments balance - WR - real</t>
  </si>
  <si>
    <t>PR19 Financial model, 'RCV balance summary' sheet cell P124</t>
  </si>
  <si>
    <t>RCV other adjustments balance - WN - real</t>
  </si>
  <si>
    <t>PR19 Financial model, 'RCV balance summary' sheet cell P194</t>
  </si>
  <si>
    <t>RCV other adjustments balance - WWN - real</t>
  </si>
  <si>
    <t>PR19 Financial model, 'RCV balance summary' sheet cell P264</t>
  </si>
  <si>
    <t>RCV other adjustments balance - BR - real</t>
  </si>
  <si>
    <t>PR19 Financial model, 'RCV balance summary' sheet cell P334</t>
  </si>
  <si>
    <t>RCV other adjustments balance - DMMY - real</t>
  </si>
  <si>
    <t>PR24PD24_PR19BYRUN2</t>
  </si>
  <si>
    <t>Run on 02 Apr 2024 10:39</t>
  </si>
  <si>
    <t>Company Acronym</t>
  </si>
  <si>
    <t>Item Code</t>
  </si>
  <si>
    <t>Item Description</t>
  </si>
  <si>
    <t>Item Unit</t>
  </si>
  <si>
    <t>Item Table Suite</t>
  </si>
  <si>
    <t>2019-20</t>
  </si>
  <si>
    <t>PR19 application</t>
  </si>
  <si>
    <t>BYRun2: Blind Year FD</t>
  </si>
  <si>
    <t>C_APP27048_PR19PD016</t>
  </si>
  <si>
    <t>ODI end of period RCV adjustment ~ Water resources at 2017-18 FYA CPIH deflated price base - BY Adjustment</t>
  </si>
  <si>
    <t>Price Review 2019</t>
  </si>
  <si>
    <t>C_APP27049_PR19PD016</t>
  </si>
  <si>
    <t>ODI end of period RCV adjustment  ~ Water network plus at 2017-18 FYA CPIH deflated price base - BY Adjustment</t>
  </si>
  <si>
    <t>C_APP27050_PR19PD016</t>
  </si>
  <si>
    <t>ODI end of period RCV adjustment ~ Wastewater network plus - BY Adjustment at 2017-18 FYA CPIH deflated price base</t>
  </si>
  <si>
    <t>C_APP27051_PR19PD016</t>
  </si>
  <si>
    <t>ODI end of period RCV adjustment  ~ Thames Tideway at 2017-18 FYA CPIH deflated price base - BY Adjustment</t>
  </si>
  <si>
    <t>C_WS15027_PR19PD016</t>
  </si>
  <si>
    <t>Water: Totex menu RCV adjustment at 2017-18 FYA CPIH deflated price base - BY Adjustment</t>
  </si>
  <si>
    <t>C_WWS15022_PR19PD016</t>
  </si>
  <si>
    <t>Wastewater: Totex menu RCV adjustment - BY adjustment at 2017-18 FYA CPIH deflated price base</t>
  </si>
  <si>
    <t>C_WWS15022DMMY_PR19PD016</t>
  </si>
  <si>
    <t>Dummy ~ Totex menu RCV adjustment at 2017-18 FYA CPIH deflated price base - BY Adjustment</t>
  </si>
  <si>
    <t>C_A7011WW_PR19PD016</t>
  </si>
  <si>
    <t>Wastewater ~ NPV effect of 50% of proceeds from disposals of interest in land - BY Adjustment at 2017-18 FYA CPIH deflated price base</t>
  </si>
  <si>
    <t>C_A7011DMMY_PR19PD016</t>
  </si>
  <si>
    <t>Dummy: NPV effect of 100% of proceeds from disposals of interest in land at 2017-18 FYA CPIH deflated price base - BY Adjustment</t>
  </si>
  <si>
    <t>C402_PR19PD016</t>
  </si>
  <si>
    <t>2019-20 RPI-CPIH wedge adjustment at 2017-18 FYA CPIH prices - WR</t>
  </si>
  <si>
    <t>C403_PR19PD016</t>
  </si>
  <si>
    <t>2019-20 RPI-CPIH wedge adjustment at 2017-18 FYA CPIH prices - WN</t>
  </si>
  <si>
    <t>C412_PR19PD016</t>
  </si>
  <si>
    <t>2019-20 RPI-CPIH wedge adjustment at 2017-18 FYA CPIH prices - WWN</t>
  </si>
  <si>
    <t>C413_PR19PD016</t>
  </si>
  <si>
    <t>2019-20 RPI-CPIH wedge adjustment at 2017-18 FYA CPIH prices - BR</t>
  </si>
  <si>
    <t>C422_PR19PD016</t>
  </si>
  <si>
    <t>2019-20 RPI-CPIH wedge adjustment at 2017-18 FYA CPIH prices - Dummy</t>
  </si>
  <si>
    <t>C030_PR19PD016</t>
  </si>
  <si>
    <t>Water ~ Other adjustment to wholesale RCV - Difference at 2017-18 FYA CPIH deflated price base - BY Adjustment</t>
  </si>
  <si>
    <t>C040_PR19PD016</t>
  </si>
  <si>
    <t>Wastewater ~ Other adjustment to wholesale RCV - BY Adjustment at 2017-18 FYA CPIH deflated price base</t>
  </si>
  <si>
    <t>C050_PR19PD016</t>
  </si>
  <si>
    <t>Dummy other RCV adjustment at 2017-18 FYA CPIH deflated price base - BY Adjustment</t>
  </si>
  <si>
    <t>C_APP8022WR_PR19PD016</t>
  </si>
  <si>
    <t>Water resources IFRS16 RCV adjustment - BY Adjustment at 2017-18 FYA CPIH deflated price base</t>
  </si>
  <si>
    <t>C_APP8022WN_PR19PD016</t>
  </si>
  <si>
    <t>Water network plus IFRS16 RCV adjustment - BY Adjustment at 2017-18 FYA CPIH deflated price base</t>
  </si>
  <si>
    <t>C_APP8022WWN_PR19PD016</t>
  </si>
  <si>
    <t>Wastewater network plus IFRS16 RCV adjustment - BY Adjustment at 2017-18 FYA CPIH deflated price base</t>
  </si>
  <si>
    <t>C_APP8022BIO_PR19PD016</t>
  </si>
  <si>
    <t>Bioresources IFRS16 RCV adjustment - BY Adjustment at 2017-18 FYA CPIH deflated price base</t>
  </si>
  <si>
    <t>C_APP8022DMMY_PR19PD016</t>
  </si>
  <si>
    <t>Dummy IFRS16 RCV adjustment - BY adjustment at 2017-18 FYA CPIH deflated price base</t>
  </si>
  <si>
    <t>SWB = SWT + BWH</t>
  </si>
  <si>
    <t>SWB = SWT PR19 IFRS16 error correction adjustment</t>
  </si>
  <si>
    <t>SWT</t>
  </si>
  <si>
    <t>BWH</t>
  </si>
  <si>
    <t>Model period ending</t>
  </si>
  <si>
    <t>Error chks</t>
  </si>
  <si>
    <t>Timeline label</t>
  </si>
  <si>
    <t>Contract year (year ending March)</t>
  </si>
  <si>
    <t>Table.Line</t>
  </si>
  <si>
    <t>Item code</t>
  </si>
  <si>
    <t>Model column counter</t>
  </si>
  <si>
    <t>Total</t>
  </si>
  <si>
    <t>OTHER INPUTS</t>
  </si>
  <si>
    <t>Start date</t>
  </si>
  <si>
    <t>date</t>
  </si>
  <si>
    <t>Financial year end month</t>
  </si>
  <si>
    <t>Months per period (Primary)</t>
  </si>
  <si>
    <t>Months</t>
  </si>
  <si>
    <t>Forecast start date</t>
  </si>
  <si>
    <t>End of AMP period flag date</t>
  </si>
  <si>
    <t>Company acronym</t>
  </si>
  <si>
    <t>text</t>
  </si>
  <si>
    <t>INDEXATION</t>
  </si>
  <si>
    <t>CPI(H)</t>
  </si>
  <si>
    <t>Year on year % change - CPI(H): Financial year average indices year on year %</t>
  </si>
  <si>
    <t>%</t>
  </si>
  <si>
    <t>Consumer price index (including housing costs) - Consumer Price Index (with housing) for April</t>
  </si>
  <si>
    <t>index</t>
  </si>
  <si>
    <t>Consumer price index (including housing costs) - Consumer Price Index (with housing) for May</t>
  </si>
  <si>
    <t>Consumer price index (including housing costs) - Consumer Price Index (with housing) for June</t>
  </si>
  <si>
    <t>Consumer price index (including housing costs) - Consumer Price Index (with housing) for July</t>
  </si>
  <si>
    <t>Consumer price index (including housing costs) - Consumer Price Index (with housing) for August</t>
  </si>
  <si>
    <t>Consumer price index (including housing costs) - Consumer Price Index (with housing) for September</t>
  </si>
  <si>
    <t>Consumer price index (including housing costs) - Consumer Price Index (with housing) for October</t>
  </si>
  <si>
    <t>Consumer price index (including housing costs) - Consumer Price Index (with housing) for November</t>
  </si>
  <si>
    <t>Consumer price index (including housing costs) - Consumer Price Index (with housing) for December</t>
  </si>
  <si>
    <t>Consumer price index (including housing costs) - Consumer Price Index (with housing) for January</t>
  </si>
  <si>
    <t>Consumer price index (including housing costs) - Consumer Price Index (with housing) for February</t>
  </si>
  <si>
    <t>Consumer price index (including housing costs) - Consumer Price Index (with housing) for March</t>
  </si>
  <si>
    <t>CPI(H) 2022-23</t>
  </si>
  <si>
    <t>CPI(H) - 2022-23 - April</t>
  </si>
  <si>
    <t>CPI(H) - 2022-23 - May</t>
  </si>
  <si>
    <t>CPI(H) - 2022-23 - June</t>
  </si>
  <si>
    <t>CPI(H) - 2022-23 - July</t>
  </si>
  <si>
    <t>CPI(H) - 2022-23 - August</t>
  </si>
  <si>
    <t>CPI(H) - 2022-23 - September</t>
  </si>
  <si>
    <t>CPI(H) - 2022-23 - October</t>
  </si>
  <si>
    <t>CPI(H) - 2022-23 - November</t>
  </si>
  <si>
    <t>CPI(H) - 2022-23 - December</t>
  </si>
  <si>
    <t>CPI(H) - 2022-23 - January</t>
  </si>
  <si>
    <t>CPI(H) - 2022-23 - February</t>
  </si>
  <si>
    <t>CPI(H) - 2022-23 - March</t>
  </si>
  <si>
    <t>REFERENCE YEARS - INFLATION</t>
  </si>
  <si>
    <t>Year reference for FYA base price 1 (FYA year ending March)</t>
  </si>
  <si>
    <t>Year #</t>
  </si>
  <si>
    <t>Year reference for FYA base price 2 (FYA year ending March)</t>
  </si>
  <si>
    <t>Year reference for FYA base price 3 (FYA year ending March)</t>
  </si>
  <si>
    <t>Year reference for FYE base price 1 (FYE year ending March)</t>
  </si>
  <si>
    <t>Year reference for FYE base price 2 (FYE year ending March)</t>
  </si>
  <si>
    <t>Year reference for FYE end price</t>
  </si>
  <si>
    <t>RCV ADJUSTMENTS</t>
  </si>
  <si>
    <t>PR19 FD / CMA / IDoK closing RCV balances as at 31 March 2025</t>
  </si>
  <si>
    <t>PD11.1</t>
  </si>
  <si>
    <t>Pre 2020 RCV - Closing RCV at 31 March 2025 in 2017-18 FYA RPI prices (from PR19 FD as updated by the CMA redetermination and IDoKs) - RPI inflated RCV (WR)</t>
  </si>
  <si>
    <t>Pre 2020 RCV - Closing RCV at 31 March 2025 in 2017-18 FYA RPI prices (from PR19 FD as updated by the CMA redetermination and IDoKs) - RPI inflated RCV (WN)</t>
  </si>
  <si>
    <t>Pre 2020 RCV - Closing RCV at 31 March 2025 in 2017-18 FYA RPI prices (from PR19 FD as updated by the CMA redetermination and IDoKs) - RPI inflated RCV (WWN)</t>
  </si>
  <si>
    <t>Pre 2020 RCV - Closing RCV at 31 March 2025 in 2017-18 FYA RPI prices (from PR19 FD as updated by the CMA redetermination and IDoKs) - RPI inflated RCV (BR)</t>
  </si>
  <si>
    <t>Pre 2020 RCV - Closing RCV at 31 March 2025 in 2017-18 FYA RPI prices (from PR19 FD as updated by the CMA redetermination and IDoKs) - RPI inflated RCV (ADDN1)</t>
  </si>
  <si>
    <t>Pre 2020 RCV - Closing RCV at 31 March 2025 in 2017-18 FYA RPI prices (from PR19 FD as updated by the CMA redetermination and IDoKs) - RPI inflated RCV (ADDN2)</t>
  </si>
  <si>
    <t>PD11.2</t>
  </si>
  <si>
    <t>Pre 2020 RCV - Closing RCV at 31 March 2025 in 2017-18 FYA prices (from PR19 FD as updated by the CMA redetermination and IDoKs) - CPI inflated RCV (WR)</t>
  </si>
  <si>
    <t>Pre 2020 RCV - Closing RCV at 31 March 2025 in 2017-18 FYA prices (from PR19 FD as updated by the CMA redetermination and IDoKs) - CPI inflated RCV (WN)</t>
  </si>
  <si>
    <t>Pre 2020 RCV - Closing RCV at 31 March 2025 in 2017-18 FYA prices (from PR19 FD as updated by the CMA redetermination and IDoKs) - CPI inflated RCV (WWN)</t>
  </si>
  <si>
    <t>Pre 2020 RCV - Closing RCV at 31 March 2025 in 2017-18 FYA prices (from PR19 FD as updated by the CMA redetermination and IDoKs) - CPI inflated RCV (BR)</t>
  </si>
  <si>
    <t>Pre 2020 RCV - Closing RCV at 31 March 2025 in 2017-18 FYA prices (from PR19 FD as updated by the CMA redetermination and IDoKs) - CPI inflated RCV (ADDN1)</t>
  </si>
  <si>
    <t>Pre 2020 RCV - Closing RCV at 31 March 2025 in 2017-18 FYA prices (from PR19 FD as updated by the CMA redetermination and IDoKs) - CPI inflated RCV (ADDN2)</t>
  </si>
  <si>
    <t>PD11.3</t>
  </si>
  <si>
    <t>2020-25 RCV - Closing RCV at 31 March 2025 in 2017-18 FYA prices (from PR19 FD as updated by the CMA redetermination and IDoKs) - Post 2020 investment RCV (WR)</t>
  </si>
  <si>
    <t>2020-25 RCV - Closing RCV at 31 March 2025 in 2017-18 FYA prices (from PR19 FD as updated by the CMA redetermination and IDoKs) - Post 2020 investment RCV (WN)</t>
  </si>
  <si>
    <t>2020-25 RCV - Closing RCV at 31 March 2025 in 2017-18 FYA prices (from PR19 FD as updated by the CMA redetermination and IDoKs) - Post 2020 investment RCV (WWN)</t>
  </si>
  <si>
    <t>2020-25 RCV - Closing RCV at 31 March 2025 in 2017-18 FYA prices (from PR19 FD as updated by the CMA redetermination and IDoKs) - Post 2020 investment RCV (BR)</t>
  </si>
  <si>
    <t>2020-25 RCV - Closing RCV at 31 March 2025 in 2017-18 FYA prices (from PR19 FD as updated by the CMA redetermination and IDoKs) - Post 2020 investment RCV (ADDN1)</t>
  </si>
  <si>
    <t>2020-25 RCV - Closing RCV at 31 March 2025 in 2017-18 FYA prices (from PR19 FD as updated by the CMA redetermination and IDoKs) - Post 2020 investment RCV (ADDN2)</t>
  </si>
  <si>
    <t>na</t>
  </si>
  <si>
    <t>2020-25 RCV - Closing RCV at 31 March 2025 in 2017-18 FYA prices (from PR19 FD as updated by the CMA redetermination and IDoKs) - Other adjustment RCV (WR)</t>
  </si>
  <si>
    <t>2020-25 RCV - Closing RCV at 31 March 2025 in 2017-18 FYA prices (from PR19 FD as updated by the CMA redetermination and IDoKs) - Other adjustment RCV (WN)</t>
  </si>
  <si>
    <t>2020-25 RCV - Closing RCV at 31 March 2025 in 2017-18 FYA prices (from PR19 FD as updated by the CMA redetermination and IDoKs) - Other adjustment RCV (WWN)</t>
  </si>
  <si>
    <t>2020-25 RCV - Closing RCV at 31 March 2025 in 2017-18 FYA prices (from PR19 FD as updated by the CMA redetermination and IDoKs) - Other adjustment RCV (BR)</t>
  </si>
  <si>
    <t>2020-25 RCV - Closing RCV at 31 March 2025 in 2017-18 FYA prices (from PR19 FD as updated by the CMA redetermination and IDoKs) - Other adjustment RCV (ADDN1)</t>
  </si>
  <si>
    <t>2020-25 RCV - Closing RCV at 31 March 2025 in 2017-18 FYA prices (from PR19 FD as updated by the CMA redetermination and IDoKs) - Other adjustment RCV (ADDN2)</t>
  </si>
  <si>
    <t>PR14 Blind Year reconciliation end-of-period RCV midnight adjustments as at 31 March 2025</t>
  </si>
  <si>
    <t>PD11.5</t>
  </si>
  <si>
    <t>PR14 BYR ODI RCV adjustment in 2017-18 FYA (CPIH deflated) prices (WR)</t>
  </si>
  <si>
    <t>PR14 BYR ODI RCV adjustment in 2017-18 FYA (CPIH deflated) prices (WN)</t>
  </si>
  <si>
    <t>PR14 BYR ODI RCV adjustment in 2017-18 FYA (CPIH deflated) prices (WWN)</t>
  </si>
  <si>
    <t>PR14 BYR ODI RCV adjustment in 2017-18 FYA (CPIH deflated) prices (BR)</t>
  </si>
  <si>
    <t>PR14 BYR ODI RCV adjustment in 2017-18 FYA (CPIH deflated) prices (ADDN1)</t>
  </si>
  <si>
    <t>PR14 BYR ODI RCV adjustment in 2017-18 FYA (CPIH deflated) prices (ADDN2)</t>
  </si>
  <si>
    <t>PD11.6</t>
  </si>
  <si>
    <t>PR14 BYR Totex menu RCV adjustment in 2017-18 FYA (CPIH deflated) prices (WR)</t>
  </si>
  <si>
    <t>PR14 BYR Totex menu RCV adjustment in 2017-18 FYA (CPIH deflated) prices (WN)</t>
  </si>
  <si>
    <t>PR14 BYR Totex menu RCV adjustment in 2017-18 FYA (CPIH deflated) prices (WWN)</t>
  </si>
  <si>
    <t>PR14 BYR Totex menu RCV adjustment in 2017-18 FYA (CPIH deflated) prices (BR)</t>
  </si>
  <si>
    <t>PR14 BYR Totex menu RCV adjustment in 2017-18 FYA (CPIH deflated) prices (ADDN1)</t>
  </si>
  <si>
    <t>PR14 BYR Totex menu RCV adjustment in 2017-18 FYA (CPIH deflated) prices (ADDN2)</t>
  </si>
  <si>
    <t>PD11.7</t>
  </si>
  <si>
    <t>PR14 BYR Land sales RCV adjustment in 2017-18 FYA (CPIH deflated) prices (WR)</t>
  </si>
  <si>
    <t>PR14 BYR Land sales RCV adjustment in 2017-18 FYA (CPIH deflated) prices (WN)</t>
  </si>
  <si>
    <t>PR14 BYR Land sales RCV adjustment in 2017-18 FYA (CPIH deflated) prices (WWN)</t>
  </si>
  <si>
    <t>PR14 BYR Land sales RCV adjustment in 2017-18 FYA (CPIH deflated) prices (BR)</t>
  </si>
  <si>
    <t>PR14 BYR Land sales RCV adjustment in 2017-18 FYA (CPIH deflated) prices (ADDN1)</t>
  </si>
  <si>
    <t>PR14 BYR Land sales RCV adjustment in 2017-18 FYA (CPIH deflated) prices (ADDN2)</t>
  </si>
  <si>
    <t>PD11.8</t>
  </si>
  <si>
    <t>PR14 BYR RPI-CPIH wedge RCV adjustment in 2017-18 FYA (CPIH deflated) prices (WR)</t>
  </si>
  <si>
    <t>PR14 BYR RPI-CPIH wedge RCV adjustment in 2017-18 FYA (CPIH deflated) prices (WN)</t>
  </si>
  <si>
    <t>PR14 BYR RPI-CPIH wedge RCV adjustment in 2017-18 FYA (CPIH deflated) prices (WWN)</t>
  </si>
  <si>
    <t>PR14 BYR RPI-CPIH wedge RCV adjustment in 2017-18 FYA (CPIH deflated) prices (BR)</t>
  </si>
  <si>
    <t>PR14 BYR RPI-CPIH wedge RCV adjustment in 2017-18 FYA (CPIH deflated) prices (ADDN1)</t>
  </si>
  <si>
    <t>PR14 BYR RPI-CPIH wedge RCV adjustment in 2017-18 FYA (CPIH deflated) prices (ADDN2)</t>
  </si>
  <si>
    <t>PD11.9</t>
  </si>
  <si>
    <t>PR14 BYR Other RCV adjustment in 2017-18 FYA (CPIH deflated) prices (WR)</t>
  </si>
  <si>
    <t>PR14 BYR Other RCV adjustment in 2017-18 FYA (CPIH deflated) prices (WN)</t>
  </si>
  <si>
    <t>PR14 BYR Other RCV adjustment in 2017-18 FYA (CPIH deflated) prices (WWN)</t>
  </si>
  <si>
    <t>PR14 BYR Other RCV adjustment in 2017-18 FYA (CPIH deflated) prices (BR)</t>
  </si>
  <si>
    <t>PR14 BYR Other RCV adjustment in 2017-18 FYA (CPIH deflated) prices (ADDN1)</t>
  </si>
  <si>
    <t>PR14 BYR Other RCV adjustment in 2017-18 FYA (CPIH deflated) prices (ADDN2)</t>
  </si>
  <si>
    <t>PD11.10</t>
  </si>
  <si>
    <t>PR14 IFRS16 RCV adjustment in 2017-18 FYA (CPIH deflated) prices (WR)</t>
  </si>
  <si>
    <t>PR14 IFRS16 RCV adjustment in 2017-18 FYA (CPIH deflated) prices (WN)</t>
  </si>
  <si>
    <t>PR14 IFRS16 RCV adjustment in 2017-18 FYA (CPIH deflated) prices (WWN)</t>
  </si>
  <si>
    <t>PR14 IFRS16 RCV adjustment in 2017-18 FYA (CPIH deflated) prices (BR)</t>
  </si>
  <si>
    <t>PR14 IFRS16 RCV adjustment in 2017-18 FYA (CPIH deflated) prices (ADDN1)</t>
  </si>
  <si>
    <t>PR14 IFRS16 RCV adjustment in 2017-18 FYA (CPIH deflated) prices (ADDN2)</t>
  </si>
  <si>
    <t>PR19 reconciliation end-of-period RCV midnight adjustments as at 31 March 2025</t>
  </si>
  <si>
    <t>PD11.11</t>
  </si>
  <si>
    <t>PR19 ODI RCV adjustment in 2017-18 FYA (CPIH deflated) prices (WR)</t>
  </si>
  <si>
    <t>PR19 ODI RCV adjustment in 2017-18 FYA (CPIH deflated) prices (WN)</t>
  </si>
  <si>
    <t>PR19 ODI RCV adjustment in 2017-18 FYA (CPIH deflated) prices (WWN)</t>
  </si>
  <si>
    <t>PR19 ODI RCV adjustment in 2017-18 FYA (CPIH deflated) prices (BR)</t>
  </si>
  <si>
    <t>PR19 ODI RCV adjustment in 2017-18 FYA (CPIH deflated) prices (ADDN1)</t>
  </si>
  <si>
    <t>PR19 ODI RCV adjustment in 2017-18 FYA (CPIH deflated) prices (ADDN2)</t>
  </si>
  <si>
    <t>PD11.12</t>
  </si>
  <si>
    <t>PD11.13</t>
  </si>
  <si>
    <t>PD11.14</t>
  </si>
  <si>
    <t>PR19 Land sales RCV adjustment in 2017-18 FYA (CPIH deflated) prices (BR)</t>
  </si>
  <si>
    <t>PD11.15</t>
  </si>
  <si>
    <t>PD11.16</t>
  </si>
  <si>
    <t>PR19 Strategic regional water resources RCV adjustment in 2017-18 FYA (CPIH deflated) prices (WWN)</t>
  </si>
  <si>
    <t>PR19 Strategic regional water resources RCV adjustment in 2017-18 FYA (CPIH deflated) prices (BR)</t>
  </si>
  <si>
    <t>PR19 Strategic regional water resources RCV adjustment in 2017-18 FYA (CPIH deflated) prices (ADDN1)</t>
  </si>
  <si>
    <t>PR19 Strategic regional water resources RCV adjustment in 2017-18 FYA (CPIH deflated) prices (ADDN2)</t>
  </si>
  <si>
    <t>PD11.17</t>
  </si>
  <si>
    <t>PR19 Green recovery RCV adjustment in 2017-18 FYA (CPIH deflated) prices (ADDN1)</t>
  </si>
  <si>
    <t>PR19 Green recovery RCV adjustment in 2017-18 FYA (CPIH deflated) prices (ADDN2)</t>
  </si>
  <si>
    <t>PD11.18</t>
  </si>
  <si>
    <t>PR19 Havant Thicket activities RCV adjustment in 2017-18 FYA (CPIH deflated) prices (WR)</t>
  </si>
  <si>
    <t>PR19 Havant Thicket activities RCV adjustment in 2017-18 FYA (CPIH deflated) prices (WN)</t>
  </si>
  <si>
    <t>PR19 Havant Thicket activities RCV adjustment in 2017-18 FYA (CPIH deflated) prices (WWN)</t>
  </si>
  <si>
    <t>PR19 Havant Thicket activities RCV adjustment in 2017-18 FYA (CPIH deflated) prices (BR)</t>
  </si>
  <si>
    <t>PD11.19</t>
  </si>
  <si>
    <t>PR24 end-of-period RCV midnight adjustments as at 31 March 2025</t>
  </si>
  <si>
    <t>PD11.20</t>
  </si>
  <si>
    <t>PD11.21</t>
  </si>
  <si>
    <t>COMPANY VIEW OF PR14 BYR RCV ADJUSTMENTS (FROM BP TABLE PD11)</t>
  </si>
  <si>
    <t>Company BP table PD11 values for PR14 Blind Year reconciliation end-of-period RCV midnight adjustments as at 31 March 2025</t>
  </si>
  <si>
    <t>Headers</t>
  </si>
  <si>
    <t>Model period end</t>
  </si>
  <si>
    <t>Period number</t>
  </si>
  <si>
    <t>Counter</t>
  </si>
  <si>
    <t>Model period start</t>
  </si>
  <si>
    <t>Forecast start period flag</t>
  </si>
  <si>
    <t>flag</t>
  </si>
  <si>
    <t>AMP period flag</t>
  </si>
  <si>
    <t>label</t>
  </si>
  <si>
    <t>Contract year (year ending March) label</t>
  </si>
  <si>
    <t>RPI label</t>
  </si>
  <si>
    <t>RPI flag</t>
  </si>
  <si>
    <t>CPIH Monthly Index</t>
  </si>
  <si>
    <t>CPI(H): April - index</t>
  </si>
  <si>
    <t>CPI(H): May - index</t>
  </si>
  <si>
    <t>CPI(H): June - index</t>
  </si>
  <si>
    <t>CPI(H): July - index</t>
  </si>
  <si>
    <t>CPI(H): August - index</t>
  </si>
  <si>
    <t>CPI(H): September- index</t>
  </si>
  <si>
    <t>CPI(H): October - index</t>
  </si>
  <si>
    <t>CPI(H): November - index</t>
  </si>
  <si>
    <t>CPI(H): December - index</t>
  </si>
  <si>
    <t>CPI(H): January - index</t>
  </si>
  <si>
    <t>CPI(H): February - index</t>
  </si>
  <si>
    <t>CPI(H): March - index</t>
  </si>
  <si>
    <t>CPIH Index Calculations</t>
  </si>
  <si>
    <t>CPI(H): Financial year average - index</t>
  </si>
  <si>
    <t>CPIH INFLATORS</t>
  </si>
  <si>
    <t>Inflate from 2017-18 FYA to 2022-23 FYA</t>
  </si>
  <si>
    <t>CPI(H): Inflate from 2017-18 FYA to 2022-23 FYA</t>
  </si>
  <si>
    <t>factor</t>
  </si>
  <si>
    <t>Inflate from 2017-18 FYA to 2017-18 FYE</t>
  </si>
  <si>
    <t xml:space="preserve">CPI(H): Inflate from 2017-18 FYA to 2017-18 FYE </t>
  </si>
  <si>
    <t>Inflate from 2022-23 FYA to 2022-23 FYE</t>
  </si>
  <si>
    <t xml:space="preserve">CPI(H): Inflate from 2022-23 FYA to 2022-23 FYE </t>
  </si>
  <si>
    <t>ADJUST DEFRA ACCELERATED PROGRAMME &amp; TRANSITION EXPENDITURE PROGRAMME ADJUSTMENTS TO 2017-18 FYA PRICES</t>
  </si>
  <si>
    <t>Values in 2022-23 FYA prices</t>
  </si>
  <si>
    <t>PR24 Transitional expenditure programme RCV adjustment in 2022-23 FYA (CPIH deflated) prices (Total)</t>
  </si>
  <si>
    <t>PR24 Defra accelerated programme RCV adjustment in 2022-23 FYA (CPIH deflated) prices (Total)</t>
  </si>
  <si>
    <t>Values in 2017-18 FYA prices</t>
  </si>
  <si>
    <t>PR24 Transitional expenditure programme RCV adjustment in 2017-18 FYA prices (WR)</t>
  </si>
  <si>
    <t>PR24 Transitional expenditure programme RCV adjustment in 2017-18 FYA prices (WN)</t>
  </si>
  <si>
    <t>PR24 Transitional expenditure programme RCV adjustment in 2017-18 FYA prices (WWN)</t>
  </si>
  <si>
    <t>PR24 Transitional expenditure programme RCV adjustment in 2017-18 FYA prices (BR)</t>
  </si>
  <si>
    <t>PR24 Transitional expenditure programme RCV adjustment in 2017-18 FYA prices (ADDN1)</t>
  </si>
  <si>
    <t>PR24 Transitional expenditure programme RCV adjustment in 2017-18 FYA prices (ADDN2)</t>
  </si>
  <si>
    <t>PR24 Defra accelerated programme RCV adjustment in 2017-18 FYA prices (WR)</t>
  </si>
  <si>
    <t>PR24 Defra accelerated programme RCV adjustment in 2017-18 FYA prices (WN)</t>
  </si>
  <si>
    <t>PR24 Defra accelerated programme RCV adjustment in 2017-18 FYA prices (WWN)</t>
  </si>
  <si>
    <t>PR24 Defra accelerated programme RCV adjustment in 2017-18 FYA prices (BR)</t>
  </si>
  <si>
    <t>PR24 Defra accelerated programme RCV adjustment in 2017-18 FYA prices (ADDN1)</t>
  </si>
  <si>
    <t>PR24 Defra accelerated programme RCV adjustment in 2017-18 FYA prices (ADDN2)</t>
  </si>
  <si>
    <t>ADJUST RECONCILIATION ADJUSTMENTS TO PR24 BASE YEAR (2022-23) FYA PRICES</t>
  </si>
  <si>
    <t>PD11.22</t>
  </si>
  <si>
    <t>Opening RCV balances as at 1 April 2025 in 2017-18 FYA prices</t>
  </si>
  <si>
    <t>WR</t>
  </si>
  <si>
    <t xml:space="preserve">Ofwat - Opening RCV at 1 April 2025 in 2017-18 FYA (CPIH deflated) prices post midnight adjustments (WR) </t>
  </si>
  <si>
    <t>WN</t>
  </si>
  <si>
    <t xml:space="preserve">Ofwat - Opening RCV at 1 April 2025 in 2017-18 FYA (CPIH deflated) prices post midnight adjustments (WN) </t>
  </si>
  <si>
    <t>WWN</t>
  </si>
  <si>
    <t xml:space="preserve">Ofwat - Opening RCV at 1 April 2025 in 2017-18 FYA (CPIH deflated) prices post midnight adjustments (WWN) </t>
  </si>
  <si>
    <t>BR</t>
  </si>
  <si>
    <t xml:space="preserve">Ofwat - Opening RCV at 1 April 2025 in 2017-18 FYA (CPIH deflated) prices post midnight adjustments (BR) </t>
  </si>
  <si>
    <t>ADDN1</t>
  </si>
  <si>
    <t xml:space="preserve">Ofwat - Opening RCV at 1 April 2025 in 2017-18 FYA (CPIH deflated) prices post midnight adjustments (ADDN1) </t>
  </si>
  <si>
    <t>ADDN2</t>
  </si>
  <si>
    <t xml:space="preserve">Ofwat - Opening RCV at 1 April 2025 in 2017-18 FYA (CPIH deflated) prices post midnight adjustments (ADDN2) </t>
  </si>
  <si>
    <t>Pre 2020 RCV - Closing RCV at 31 March 2025 (from PR19 FD as updated by the CMA redetermination and IDoKs) - RPI inflated RCV in 2022-23 FYA prices (WR)</t>
  </si>
  <si>
    <t>Pre 2020 RCV - Closing RCV at 31 March 2025 (from PR19 FD as updated by the CMA redetermination and IDoKs) - RPI inflated RCV in 2022-23 FYA prices (WN)</t>
  </si>
  <si>
    <t>Pre 2020 RCV - Closing RCV at 31 March 2025 (from PR19 FD as updated by the CMA redetermination and IDoKs) - RPI inflated RCV in 2022-23 FYA prices (WWN)</t>
  </si>
  <si>
    <t>Pre 2020 RCV - Closing RCV at 31 March 2025 (from PR19 FD as updated by the CMA redetermination and IDoKs) - RPI inflated RCV in 2022-23 FYA prices (BR)</t>
  </si>
  <si>
    <t>Pre 2020 RCV - Closing RCV at 31 March 2025 (from PR19 FD as updated by the CMA redetermination and IDoKs) - RPI inflated RCV in 2022-23 FYA prices (ADDN1)</t>
  </si>
  <si>
    <t>Pre 2020 RCV - Closing RCV at 31 March 2025 (from PR19 FD as updated by the CMA redetermination and IDoKs) - RPI inflated RCV in 2022-23 FYA prices (ADDN2)</t>
  </si>
  <si>
    <t>Pre 2020 RCV - Closing RCV at 31 March 2025 (from PR19 FD as updated by the CMA redetermination and IDoKs) - RPI inflated RCV in 2022-23 FYA prices (Total)</t>
  </si>
  <si>
    <t>Pre 2020 RCV - Closing RCV at 31 March 2025 (from PR19 FD as updated by the CMA redetermination and IDoKs) - CPI inflated RCV in 2022-23 FYA prices (WR)</t>
  </si>
  <si>
    <t>Pre 2020 RCV - Closing RCV at 31 March 2025 (from PR19 FD as updated by the CMA redetermination and IDoKs) - CPI inflated RCV in 2022-23 FYA prices (WN)</t>
  </si>
  <si>
    <t>Pre 2020 RCV - Closing RCV at 31 March 2025 (from PR19 FD as updated by the CMA redetermination and IDoKs) - CPI inflated RCV in 2022-23 FYA prices (WWN)</t>
  </si>
  <si>
    <t>Pre 2020 RCV - Closing RCV at 31 March 2025 (from PR19 FD as updated by the CMA redetermination and IDoKs) - CPI inflated RCV in 2022-23 FYA prices (BR)</t>
  </si>
  <si>
    <t>Pre 2020 RCV - Closing RCV at 31 March 2025 (from PR19 FD as updated by the CMA redetermination and IDoKs) - CPI inflated RCV in 2022-23 FYA prices (ADDN1)</t>
  </si>
  <si>
    <t>Pre 2020 RCV - Closing RCV at 31 March 2025 (from PR19 FD as updated by the CMA redetermination and IDoKs) - CPI inflated RCV in 2022-23 FYA prices (ADDN2)</t>
  </si>
  <si>
    <t>Pre 2020 RCV - Closing RCV at 31 March 2025 (from PR19 FD as updated by the CMA redetermination and IDoKs) - CPIH inflated RCV in 2022-23 FYA prices (Total)</t>
  </si>
  <si>
    <t>2020-25 RCV - Closing RCV at 31 March 2025 (from PR19 FD as updated by the CMA redetermination and IDoKs) - Post 2020 investment RCV in 2022-23 FYA prices (WR)</t>
  </si>
  <si>
    <t>2020-25 RCV - Closing RCV at 31 March 2025 (from PR19 FD as updated by the CMA redetermination and IDoKs) - Post 2020 investment RCV in 2022-23 FYA prices (WN)</t>
  </si>
  <si>
    <t>2020-25 RCV - Closing RCV at 31 March 2025 (from PR19 FD as updated by the CMA redetermination and IDoKs) - Post 2020 investment RCV in 2022-23 FYA prices (WWN)</t>
  </si>
  <si>
    <t>2020-25 RCV - Closing RCV at 31 March 2025 (from PR19 FD as updated by the CMA redetermination and IDoKs) - Post 2020 investment RCV in 2022-23 FYA prices (BR)</t>
  </si>
  <si>
    <t>2020-25 RCV - Closing RCV at 31 March 2025 (from PR19 FD as updated by the CMA redetermination and IDoKs) - Post 2020 investment RCV in 2022-23 FYA prices (ADDN1)</t>
  </si>
  <si>
    <t>2020-25 RCV - Closing RCV at 31 March 2025 (from PR19 FD as updated by the CMA redetermination and IDoKs) - Post 2020 investment RCV in 2022-23 FYA prices (ADDN2)</t>
  </si>
  <si>
    <t>2020-25 RCV - Closing RCV at 31 March 2025 (from PR19 FD as updated by the CMA redetermination and IDoKs) - Post 2020 investment RCV in 2022-23 FYA prices (Total)</t>
  </si>
  <si>
    <t>2020-25 RCV - Closing RCV at 31 March 2025 (from PR19 FD as updated by the CMA redetermination and IDoKs) - Other adjustment RCV in 2022-23 FYA prices (WR)</t>
  </si>
  <si>
    <t>2020-25 RCV - Closing RCV at 31 March 2025 (from PR19 FD as updated by the CMA redetermination and IDoKs) - Other adjustment RCV in 2022-23 FYA prices (WN)</t>
  </si>
  <si>
    <t>2020-25 RCV - Closing RCV at 31 March 2025 (from PR19 FD as updated by the CMA redetermination and IDoKs) - Other adjustment RCV in 2022-23 FYA prices (WWN)</t>
  </si>
  <si>
    <t>2020-25 RCV - Closing RCV at 31 March 2025 (from PR19 FD as updated by the CMA redetermination and IDoKs) - Other adjustment RCV in 2022-23 FYA prices (BR)</t>
  </si>
  <si>
    <t>2020-25 RCV - Closing RCV at 31 March 2025 (from PR19 FD as updated by the CMA redetermination and IDoKs) - Other adjustment RCV in 2022-23 FYA prices (ADDN1)</t>
  </si>
  <si>
    <t>2020-25 RCV - Closing RCV at 31 March 2025 (from PR19 FD as updated by the CMA redetermination and IDoKs) - Other adjustment RCV in 2022-23 FYA prices (ADDN2)</t>
  </si>
  <si>
    <t>2020-25 RCV - Closing RCV at 31 March 2025 (from PR19 FD as updated by the CMA redetermination and IDoKs) - Other adjustment RCV in 2022-23 FYA prices (Total)</t>
  </si>
  <si>
    <t>2020-25 RCV - Closing RCV at 31 March 2025 (from PR19 FD as updated by the CMA redetermination and IDoKs) - in 2022-23 FYA prices (Total)</t>
  </si>
  <si>
    <t>PR14 BYR ODI RCV adjustment in 2022-23 FYA prices (WR)</t>
  </si>
  <si>
    <t>PR14 BYR ODI RCV adjustment in 2022-23 FYA prices (WN)</t>
  </si>
  <si>
    <t>PR14 BYR ODI RCV adjustment in 2022-23 FYA prices (WWN)</t>
  </si>
  <si>
    <t>PR14 BYR ODI RCV adjustment in 2022-23 FYA prices (BR)</t>
  </si>
  <si>
    <t>PR14 BYR ODI RCV adjustment in 2022-23 FYA prices (ADDN1)</t>
  </si>
  <si>
    <t>PR14 BYR ODI RCV adjustment in 2022-23 FYA prices (ADDN2)</t>
  </si>
  <si>
    <t>PR14 BYR ODI RCV adjustment in 2022-23 FYA prices (Total)</t>
  </si>
  <si>
    <t>PR14 BYR Totex menu RCV adjustment in 2022-23 FYA prices (WR)</t>
  </si>
  <si>
    <t>PR14 BYR Totex menu RCV adjustment in 2022-23 FYA prices (WN)</t>
  </si>
  <si>
    <t>PR14 BYR Totex menu RCV adjustment in 2022-23 FYA prices (WWN)</t>
  </si>
  <si>
    <t>PR14 BYR Totex menu RCV adjustment in 2022-23 FYA prices (BR)</t>
  </si>
  <si>
    <t>PR14 BYR Totex menu RCV adjustment in 2022-23 FYA prices (ADDN1)</t>
  </si>
  <si>
    <t>PR14 BYR Totex menu RCV adjustment in 2022-23 FYA prices (ADDN2)</t>
  </si>
  <si>
    <t>PR14 BYR Totex menu RCV adjustment in 2022-23 FYA prices (Total)</t>
  </si>
  <si>
    <t>PR14 BYR Land sales RCV adjustment in 2022-23 FYA prices (WR)</t>
  </si>
  <si>
    <t>PR14 BYR Land sales RCV adjustment in 2022-23 FYA prices (WN)</t>
  </si>
  <si>
    <t>PR14 BYR Land sales RCV adjustment in 2022-23 FYA prices (WWN)</t>
  </si>
  <si>
    <t>PR14 BYR Land sales RCV adjustment in 2022-23 FYA prices (BR)</t>
  </si>
  <si>
    <t>PR14 BYR Land sales RCV adjustment in 2022-23 FYA prices (ADDN1)</t>
  </si>
  <si>
    <t>PR14 BYR Land sales RCV adjustment in 2022-23 FYA prices (ADDN2)</t>
  </si>
  <si>
    <t>PR14 BYR Land sales RCV adjustment in 2022-23 FYA prices (Total)</t>
  </si>
  <si>
    <t>PR14 BYR RPI-CPIH wedge RCV adjustment in 2022-23 FYA prices (WR)</t>
  </si>
  <si>
    <t>PR14 BYR RPI-CPIH wedge RCV adjustment in 2022-23 FYA prices (WN)</t>
  </si>
  <si>
    <t>PR14 BYR RPI-CPIH wedge RCV adjustment in 2022-23 FYA prices (WWN)</t>
  </si>
  <si>
    <t>PR14 BYR RPI-CPIH wedge RCV adjustment in 2022-23 FYA prices (BR)</t>
  </si>
  <si>
    <t>PR14 BYR RPI-CPIH wedge RCV adjustment in 2022-23 FYA prices (ADDN1)</t>
  </si>
  <si>
    <t>PR14 BYR RPI-CPIH wedge RCV adjustment in 2022-23 FYA prices (ADDN2)</t>
  </si>
  <si>
    <t>PR14 BYR RPI-CPIH wedge RCV adjustment in 2022-23 FYA prices (Total)</t>
  </si>
  <si>
    <t>PR14 BYR Other RCV adjustment in 2022-23 FYA prices (WR)</t>
  </si>
  <si>
    <t>PR14 BYR Other RCV adjustment in 2022-23 FYA prices (WN)</t>
  </si>
  <si>
    <t>PR14 BYR Other RCV adjustment in 2022-23 FYA prices (WWN)</t>
  </si>
  <si>
    <t>PR14 BYR Other RCV adjustment in 2022-23 FYA prices (BR)</t>
  </si>
  <si>
    <t>PR14 BYR Other RCV adjustment in 2022-23 FYA prices (ADDN1)</t>
  </si>
  <si>
    <t>PR14 BYR Other RCV adjustment in 2022-23 FYA prices (ADDN2)</t>
  </si>
  <si>
    <t>PR14 BYR Other RCV adjustment in 2022-23 FYA prices (Total)</t>
  </si>
  <si>
    <t>PR14 IFRS16 RCV adjustment in 2022-23 FYA prices (WR)</t>
  </si>
  <si>
    <t>PR14 IFRS16 RCV adjustment in 2022-23 FYA prices (WN)</t>
  </si>
  <si>
    <t>PR14 IFRS16 RCV adjustment in 2022-23 FYA prices (WWN)</t>
  </si>
  <si>
    <t>PR14 IFRS16 RCV adjustment in 2022-23 FYA prices (BR)</t>
  </si>
  <si>
    <t>PR14 IFRS16 RCV adjustment in 2022-23 FYA prices (ADDN1)</t>
  </si>
  <si>
    <t>PR14 IFRS16 RCV adjustment in 2022-23 FYA prices (ADDN2)</t>
  </si>
  <si>
    <t>PR14 IFRS16 RCV adjustment in 2022-23 FYA prices (Total)</t>
  </si>
  <si>
    <t>PR19 ODI RCV adjustment in 2022-23 FYA prices (WR)</t>
  </si>
  <si>
    <t>PR19 ODI RCV adjustment in 2022-23 FYA prices (WN)</t>
  </si>
  <si>
    <t>PR19 ODI RCV adjustment in 2022-23 FYA prices (WWN)</t>
  </si>
  <si>
    <t>PR19 ODI RCV adjustment in 2022-23 FYA prices (BR)</t>
  </si>
  <si>
    <t>PR19 ODI RCV adjustment in 2022-23 FYA prices (ADDN1)</t>
  </si>
  <si>
    <t>PR19 ODI RCV adjustment in 2022-23 FYA prices (ADDN2)</t>
  </si>
  <si>
    <t>PR19 ODI RCV adjustment in 2022-23 FYA prices (Total)</t>
  </si>
  <si>
    <t>PR19 WINEP / NEP RCV adjustment in 2022-23 FYA prices (WR)</t>
  </si>
  <si>
    <t>PR19 WINEP / NEP RCV adjustment in 2022-23 FYA prices (WN)</t>
  </si>
  <si>
    <t>PR19 WINEP / NEP RCV adjustment in 2022-23 FYA prices (WWN)</t>
  </si>
  <si>
    <t>PR19 WINEP / NEP RCV adjustment in 2022-23 FYA prices (BR)</t>
  </si>
  <si>
    <t>PR19 WINEP / NEP RCV adjustment in 2022-23 FYA prices (ADDN1)</t>
  </si>
  <si>
    <t>PR19 WINEP / NEP RCV adjustment in 2022-23 FYA prices (ADDN2)</t>
  </si>
  <si>
    <t>PR19 WINEP / NEP RCV adjustment in 2022-23 FYA prices (Total)</t>
  </si>
  <si>
    <t>PR19 Costs reconciliation RCV adjustment in 2022-23 FYA prices (WR)</t>
  </si>
  <si>
    <t>PR19 Costs reconciliation RCV adjustment in 2022-23 FYA prices (WN)</t>
  </si>
  <si>
    <t>PR19 Costs reconciliation RCV adjustment in 2022-23 FYA prices (WWN)</t>
  </si>
  <si>
    <t>PR19 Costs reconciliation RCV adjustment in 2022-23 FYA prices (BR)</t>
  </si>
  <si>
    <t>PR19 Costs reconciliation RCV adjustment in 2022-23 FYA prices (ADDN1)</t>
  </si>
  <si>
    <t>PR19 Costs reconciliation RCV adjustment in 2022-23 FYA prices (ADDN2)</t>
  </si>
  <si>
    <t>PR19 Costs reconciliation RCV adjustment in 2022-23 FYA prices (Total)</t>
  </si>
  <si>
    <t>PR19 Land sales RCV adjustment in 2022-23 FYA prices (WR)</t>
  </si>
  <si>
    <t>PR19 Land sales RCV adjustment in 2022-23 FYA prices (WN)</t>
  </si>
  <si>
    <t>PR19 Land sales RCV adjustment in 2022-23 FYA prices (WWN)</t>
  </si>
  <si>
    <t>PR19 Land sales RCV adjustment in 2022-23 FYA prices (BR)</t>
  </si>
  <si>
    <t>PR19 Land sales RCV adjustment in 2022-23 FYA prices (ADDN1)</t>
  </si>
  <si>
    <t>PR19 Land sales RCV adjustment in 2022-23 FYA prices (ADDN2)</t>
  </si>
  <si>
    <t>PR19 Land sales RCV adjustment in 2022-23 FYA prices (Total)</t>
  </si>
  <si>
    <t>PR19 RPI-CPIH wedge RCV adjustment in 2022-23 FYA prices (WR)</t>
  </si>
  <si>
    <t>PR19 RPI-CPIH wedge RCV adjustment in 2022-23 FYA prices (WN)</t>
  </si>
  <si>
    <t>PR19 RPI-CPIH wedge RCV adjustment in 2022-23 FYA prices (WWN)</t>
  </si>
  <si>
    <t>PR19 RPI-CPIH wedge RCV adjustment in 2022-23 FYA prices (BR)</t>
  </si>
  <si>
    <t>PR19 RPI-CPIH wedge RCV adjustment in 2022-23 FYA prices (ADDN1)</t>
  </si>
  <si>
    <t>PR19 RPI-CPIH wedge RCV adjustment in 2022-23 FYA prices (ADDN2)</t>
  </si>
  <si>
    <t>PR19 RPI-CPIH wedge RCV adjustment in 2022-23 FYA prices (Total)</t>
  </si>
  <si>
    <t>PR19 Strategic regional water resources RCV adjustment in 2022-23 FYA prices (WR)</t>
  </si>
  <si>
    <t>PR19 Strategic regional water resources RCV adjustment in 2022-23 FYA prices (WN)</t>
  </si>
  <si>
    <t>PR19 Strategic regional water resources RCV adjustment in 2022-23 FYA prices (WWN)</t>
  </si>
  <si>
    <t>PR19 Strategic regional water resources RCV adjustment in 2022-23 FYA prices (BR)</t>
  </si>
  <si>
    <t>PR19 Strategic regional water resources RCV adjustment in 2022-23 FYA prices (ADDN1)</t>
  </si>
  <si>
    <t>PR19 Strategic regional water resources RCV adjustment in 2022-23 FYA prices (ADDN2)</t>
  </si>
  <si>
    <t>PR19 Strategic regional water resources RCV adjustment in 2022-23 FYA prices (Total)</t>
  </si>
  <si>
    <t>PR19 Green recovery RCV adjustment in 2022-23 FYA prices (WR)</t>
  </si>
  <si>
    <t>PR19 Green recovery RCV adjustment in 2022-23 FYA prices (WN)</t>
  </si>
  <si>
    <t>PR19 Green recovery RCV adjustment in 2022-23 FYA prices (WWN)</t>
  </si>
  <si>
    <t>PR19 Green recovery RCV adjustment in 2022-23 FYA prices (BR)</t>
  </si>
  <si>
    <t>PR19 Green recovery RCV adjustment in 2022-23 FYA prices (ADDN1)</t>
  </si>
  <si>
    <t>PR19 Green recovery RCV adjustment in 2022-23 FYA prices (ADDN2)</t>
  </si>
  <si>
    <t>PR19 Green recovery RCV adjustment in 2022-23 FYA prices (Total)</t>
  </si>
  <si>
    <t>PR19 Havant Thicket activities RCV adjustment in 2022-23 FYA prices (WR)</t>
  </si>
  <si>
    <t>PR19 Havant Thicket activities RCV adjustment in 2022-23 FYA prices (WN)</t>
  </si>
  <si>
    <t>PR19 Havant Thicket activities RCV adjustment in 2022-23 FYA prices (WWN)</t>
  </si>
  <si>
    <t>PR19 Havant Thicket activities RCV adjustment in 2022-23 FYA prices (BR)</t>
  </si>
  <si>
    <t>PR19 Havant Thicket activities RCV adjustment in 2022-23 FYA prices (ADDN1)</t>
  </si>
  <si>
    <t>PR19 Havant Thicket activities RCV adjustment in 2022-23 FYA prices (ADDN2)</t>
  </si>
  <si>
    <t>PR19 Havant Thicket activities RCV adjustment in 2022-23 FYA prices (Total)</t>
  </si>
  <si>
    <t>Other RCV adjustment in 2022-23 FYA prices (WR)</t>
  </si>
  <si>
    <t>Other RCV adjustment in 2022-23 FYA prices (WN)</t>
  </si>
  <si>
    <t>Other RCV adjustment in 2022-23 FYA prices (WWN)</t>
  </si>
  <si>
    <t>Other RCV adjustment in 2022-23 FYA prices (BR)</t>
  </si>
  <si>
    <t>Other RCV adjustment in 2022-23 FYA prices (ADDN1)</t>
  </si>
  <si>
    <t>Other RCV adjustment in 2022-23 FYA prices (ADDN2)</t>
  </si>
  <si>
    <t>Other RCV adjustment in 2022-23 FYA prices (Total)</t>
  </si>
  <si>
    <t>RCV OPENING BALANCES AS AT 1 APRIL 2025 EXPRESSED IN PR24 BASE YEAR PRICES</t>
  </si>
  <si>
    <t>Pre 2020 RCV in 2022-23 FYA prices</t>
  </si>
  <si>
    <t xml:space="preserve">Ofwat - Pre 2020 RCV opening balance - real (2022-23 FYA) (WR) </t>
  </si>
  <si>
    <t xml:space="preserve">Ofwat - Pre 2020 RCV opening balance - real (2022-23 FYA) (WN) </t>
  </si>
  <si>
    <t xml:space="preserve">Ofwat - Pre 2020 RCV opening balance - real (2022-23 FYA) (WWN) </t>
  </si>
  <si>
    <t xml:space="preserve">Ofwat - Pre 2020 RCV opening balance - real (2022-23 FYA) (BR) </t>
  </si>
  <si>
    <t xml:space="preserve">Ofwat - Pre 2020 RCV opening balance - real (2022-23 FYA) (ADDN1) </t>
  </si>
  <si>
    <t xml:space="preserve">Ofwat - Pre 2020 RCV opening balance - real (2022-23 FYA) (ADDN2) </t>
  </si>
  <si>
    <t>2020-25 RCV in 2022-23 FYA prices</t>
  </si>
  <si>
    <t xml:space="preserve">Ofwat - 2020-25 RCV opening balance - real (2022-23 FYA) (WR) </t>
  </si>
  <si>
    <t xml:space="preserve">Ofwat - 2020-25 RCV opening balance - real (2022-23 FYA) (WN) </t>
  </si>
  <si>
    <t xml:space="preserve">Ofwat - 2020-25 RCV opening balance - real (2022-23 FYA) (WWN) </t>
  </si>
  <si>
    <t xml:space="preserve">Ofwat - 2020-25 RCV opening balance - real (2022-23 FYA) (BR) </t>
  </si>
  <si>
    <t xml:space="preserve">Ofwat - 2020-25 RCV opening balance - real (2022-23 FYA) (ADDN1) </t>
  </si>
  <si>
    <t xml:space="preserve">Ofwat - 2020-25 RCV opening balance - real (2022-23 FYA) (ADDN2) </t>
  </si>
  <si>
    <t>PD11.24</t>
  </si>
  <si>
    <t>Opening RCV balances as at 1 April 2025 in 2022-23 FYA prices</t>
  </si>
  <si>
    <t xml:space="preserve">Ofwat - RCV opening balance - real (WR) </t>
  </si>
  <si>
    <t xml:space="preserve">Ofwat - RCV opening balance - real (WN) </t>
  </si>
  <si>
    <t xml:space="preserve">Ofwat - RCV opening balance - real (WWN) </t>
  </si>
  <si>
    <t xml:space="preserve">Ofwat - RCV opening balance - real (BR) </t>
  </si>
  <si>
    <t xml:space="preserve">Ofwat - RCV opening balance - real (ADDN1) </t>
  </si>
  <si>
    <t xml:space="preserve">Ofwat - RCV opening balance - real (ADDN2) </t>
  </si>
  <si>
    <t>RCV OPENING BALANCES AS AT 1 APRIL 2025 EXPRESSED IN FYE YEAR PRICES</t>
  </si>
  <si>
    <t>PD11.23</t>
  </si>
  <si>
    <t>Opening RCV balances as at 1 April 2025 in 2017-18 FYE prices</t>
  </si>
  <si>
    <t xml:space="preserve">Ofwat - Opening RCV at 1 April 2025 post midnight adjustments in 2017-18 FYE prices (WR) </t>
  </si>
  <si>
    <t xml:space="preserve">Ofwat - Opening RCV at 1 April 2025 post midnight adjustments in 2017-18 FYE prices (WN) </t>
  </si>
  <si>
    <t xml:space="preserve">Ofwat - Opening RCV at 1 April 2025 post midnight adjustments in 2017-18 FYE prices (WWN) </t>
  </si>
  <si>
    <t xml:space="preserve">Ofwat - Opening RCV at 1 April 2025 post midnight adjustments in 2017-18 FYE prices (BR) </t>
  </si>
  <si>
    <t xml:space="preserve">Ofwat - Opening RCV at 1 April 2025 post midnight adjustments in 2017-18 FYE prices (ADDN1) </t>
  </si>
  <si>
    <t xml:space="preserve">Ofwat - Opening RCV at 1 April 2025 post midnight adjustments in 2017-18 FYE prices (ADDN2) </t>
  </si>
  <si>
    <t xml:space="preserve">Ofwat - RCV opening balance - real (Total) </t>
  </si>
  <si>
    <t>PD11.25</t>
  </si>
  <si>
    <t>Opening RCV balances as at 1 April 2025 in 2022-23 FYE prices</t>
  </si>
  <si>
    <t xml:space="preserve">Ofwat - RCV opening balance in 2022-23 FYE prices (WR) </t>
  </si>
  <si>
    <t xml:space="preserve">Ofwat - RCV opening balance in 2022-23 FYE prices (WN) </t>
  </si>
  <si>
    <t xml:space="preserve">Ofwat - RCV opening balance in 2022-23 FYE prices (WWN) </t>
  </si>
  <si>
    <t xml:space="preserve">Ofwat - RCV opening balance in 2022-23 FYE prices (BR) </t>
  </si>
  <si>
    <t xml:space="preserve">Ofwat - RCV opening balance in 2022-23 FYE prices (ADDN1) </t>
  </si>
  <si>
    <t xml:space="preserve">Ofwat - RCV opening balance in 2022-23 FYE prices (ADDN2) </t>
  </si>
  <si>
    <t xml:space="preserve">Ofwat - RCV opening balance in 2022-23 FYE prices (Total) </t>
  </si>
  <si>
    <t>CHECKS</t>
  </si>
  <si>
    <t>Company - RCV opening balance checks</t>
  </si>
  <si>
    <t xml:space="preserve">Ofwat - RCV opening balance - check (WR) </t>
  </si>
  <si>
    <t>Check</t>
  </si>
  <si>
    <t xml:space="preserve">Ofwat - RCV opening balance - check (WN) </t>
  </si>
  <si>
    <t xml:space="preserve">Ofwat - RCV opening balance - check (WWN) </t>
  </si>
  <si>
    <t xml:space="preserve">Ofwat - RCV opening balance - check (BR) </t>
  </si>
  <si>
    <t xml:space="preserve">Ofwat - RCV opening balance - check (ADDN1) </t>
  </si>
  <si>
    <t xml:space="preserve">Ofwat - RCV opening balance - check (ADDN2) </t>
  </si>
  <si>
    <t>ADJUST COMPANY VIEW OF BYR RECONCILIATION ADJUSTMENTS TO PR24 BASE YEAR (2022-23) FYA PRICES</t>
  </si>
  <si>
    <t>Company view - PR14 BYR ODI RCV adjustment in 2022-23 FYA prices (WR)</t>
  </si>
  <si>
    <t>Company view - PR14 BYR ODI RCV adjustment in 2022-23 FYA prices (WN)</t>
  </si>
  <si>
    <t>Company view - PR14 BYR ODI RCV adjustment in 2022-23 FYA prices (WWN)</t>
  </si>
  <si>
    <t>Company view - PR14 BYR ODI RCV adjustment in 2022-23 FYA prices (BR)</t>
  </si>
  <si>
    <t>Company view - PR14 BYR ODI RCV adjustment in 2022-23 FYA prices (ADDN1)</t>
  </si>
  <si>
    <t>Company view - PR14 BYR ODI RCV adjustment in 2022-23 FYA prices (ADDN2)</t>
  </si>
  <si>
    <t>Company view - PR14 BYR ODI RCV adjustment in 2022-23 FYA prices (Total)</t>
  </si>
  <si>
    <t>Company view - PR14 BYR Totex menu RCV adjustment in 2022-23 FYA prices (WR)</t>
  </si>
  <si>
    <t>Company view - PR14 BYR Totex menu RCV adjustment in 2022-23 FYA prices (WN)</t>
  </si>
  <si>
    <t>Company view - PR14 BYR Totex menu RCV adjustment in 2022-23 FYA prices (WWN)</t>
  </si>
  <si>
    <t>Company view - PR14 BYR Totex menu RCV adjustment in 2022-23 FYA prices (BR)</t>
  </si>
  <si>
    <t>Company view - PR14 BYR Totex menu RCV adjustment in 2022-23 FYA prices (ADDN1)</t>
  </si>
  <si>
    <t>Company view - PR14 BYR Totex menu RCV adjustment in 2022-23 FYA prices (ADDN2)</t>
  </si>
  <si>
    <t>Company view - PR14 BYR Totex menu RCV adjustment in 2022-23 FYA prices (Total)</t>
  </si>
  <si>
    <t>Company view - PR14 BYR Land sales RCV adjustment in 2022-23 FYA prices (WR)</t>
  </si>
  <si>
    <t>Company view - PR14 BYR Land sales RCV adjustment in 2022-23 FYA prices (WN)</t>
  </si>
  <si>
    <t>Company view - PR14 BYR Land sales RCV adjustment in 2022-23 FYA prices (WWN)</t>
  </si>
  <si>
    <t>Company view - PR14 BYR Land sales RCV adjustment in 2022-23 FYA prices (BR)</t>
  </si>
  <si>
    <t>Company view - PR14 BYR Land sales RCV adjustment in 2022-23 FYA prices (ADDN1)</t>
  </si>
  <si>
    <t>Company view - PR14 BYR Land sales RCV adjustment in 2022-23 FYA prices (ADDN2)</t>
  </si>
  <si>
    <t>Company view - PR14 BYR Land sales RCV adjustment in 2022-23 FYA prices (Total)</t>
  </si>
  <si>
    <t>Company view - PR14 BYR RPI-CPIH wedge RCV adjustment in 2022-23 FYA prices (WR)</t>
  </si>
  <si>
    <t>Company view - PR14 BYR RPI-CPIH wedge RCV adjustment in 2022-23 FYA prices (WN)</t>
  </si>
  <si>
    <t>Company view - PR14 BYR RPI-CPIH wedge RCV adjustment in 2022-23 FYA prices (WWN)</t>
  </si>
  <si>
    <t>Company view - PR14 BYR RPI-CPIH wedge RCV adjustment in 2022-23 FYA prices (BR)</t>
  </si>
  <si>
    <t>Company view - PR14 BYR RPI-CPIH wedge RCV adjustment in 2022-23 FYA prices (ADDN1)</t>
  </si>
  <si>
    <t>Company view - PR14 BYR RPI-CPIH wedge RCV adjustment in 2022-23 FYA prices (ADDN2)</t>
  </si>
  <si>
    <t>Company view - PR14 BYR RPI-CPIH wedge RCV adjustment in 2022-23 FYA prices (Total)</t>
  </si>
  <si>
    <t>Company view - PR14 BYR Other RCV adjustment in 2022-23 FYA prices (WR)</t>
  </si>
  <si>
    <t>Company view - PR14 BYR Other RCV adjustment in 2022-23 FYA prices (WN)</t>
  </si>
  <si>
    <t>Company view - PR14 BYR Other RCV adjustment in 2022-23 FYA prices (WWN)</t>
  </si>
  <si>
    <t>Company view - PR14 BYR Other RCV adjustment in 2022-23 FYA prices (BR)</t>
  </si>
  <si>
    <t>Company view - PR14 BYR Other RCV adjustment in 2022-23 FYA prices (ADDN1)</t>
  </si>
  <si>
    <t>Company view - PR14 BYR Other RCV adjustment in 2022-23 FYA prices (ADDN2)</t>
  </si>
  <si>
    <t>Company view - PR14 BYR Other RCV adjustment in 2022-23 FYA prices (Total)</t>
  </si>
  <si>
    <t>Company view - PR14 IFRS16 RCV adjustment in 2022-23 FYA prices (WR)</t>
  </si>
  <si>
    <t>Company view - PR14 IFRS16 RCV adjustment in 2022-23 FYA prices (WN)</t>
  </si>
  <si>
    <t>Company view - PR14 IFRS16 RCV adjustment in 2022-23 FYA prices (WWN)</t>
  </si>
  <si>
    <t>Company view - PR14 IFRS16 RCV adjustment in 2022-23 FYA prices (BR)</t>
  </si>
  <si>
    <t>Company view - PR14 IFRS16 RCV adjustment in 2022-23 FYA prices (ADDN1)</t>
  </si>
  <si>
    <t>Company view - PR14 IFRS16 RCV adjustment in 2022-23 FYA prices (ADDN2)</t>
  </si>
  <si>
    <t>Company view - PR14 IFRS16 RCV adjustment in 2022-23 FYA prices (Total)</t>
  </si>
  <si>
    <t>BUSINESS PLAN TABLE PD11</t>
  </si>
  <si>
    <t>C_PR24PD24_PD11_22WR_PR24</t>
  </si>
  <si>
    <t>C_PR24PD24_PD11_22WN_PR24</t>
  </si>
  <si>
    <t>C_PR24PD24_PD11_22WWN_PR24</t>
  </si>
  <si>
    <t>C_PR24PD24_PD11_22BIO_PR24</t>
  </si>
  <si>
    <t>C_PR24PD24_PD11_22ADDN1_PR24</t>
  </si>
  <si>
    <t>C_PR24PD24_PD11_22ADDN2_PR24</t>
  </si>
  <si>
    <t>C_PR24PD24_PD11_23WR_PR24</t>
  </si>
  <si>
    <t>C_PR24PD24_PD11_23WN_PR24</t>
  </si>
  <si>
    <t>C_PR24PD24_PD11_23WWN_PR24</t>
  </si>
  <si>
    <t>C_PR24PD24_PD11_23BIO_PR24</t>
  </si>
  <si>
    <t>C_PR24PD24_PD11_23ADDN1_PR24</t>
  </si>
  <si>
    <t>C_PR24PD24_PD11_23ADDN2_PR24</t>
  </si>
  <si>
    <t>C_PR24PD24_PD11_24WR_PR24</t>
  </si>
  <si>
    <t>C_PR24PD24_PD11_24WN_PR24</t>
  </si>
  <si>
    <t>C_PR24PD24_PD11_24WWN_PR24</t>
  </si>
  <si>
    <t>C_PR24PD24_PD11_24BIO_PR24</t>
  </si>
  <si>
    <t>C_PR24PD24_PD11_24ADDN1_PR24</t>
  </si>
  <si>
    <t>C_PR24PD24_PD11_24ADDN2_PR24</t>
  </si>
  <si>
    <t>C_PR24PD24_PD11_25WR_PR24</t>
  </si>
  <si>
    <t>C_PR24PD24_PD11_25WN_PR24</t>
  </si>
  <si>
    <t>C_PR24PD24_PD11_25WWN_PR24</t>
  </si>
  <si>
    <t>C_PR24PD24_PD11_25BIO_PR24</t>
  </si>
  <si>
    <t>C_PR24PD24_PD11_25ADDN1_PR24</t>
  </si>
  <si>
    <t>C_PR24PD24_PD11_25ADDN2_PR24</t>
  </si>
  <si>
    <t>VALUES FOR INPUT TO PR24 FINANCIAL MODEL (IN PR24 BASE YEAR (2022-23) FYA PRICES)</t>
  </si>
  <si>
    <t>Pre 2020 RCV</t>
  </si>
  <si>
    <t>C_PR24PD24_RR3_001WR_PR24</t>
  </si>
  <si>
    <t>C_PR24PD24_RR3_001WN_PR24</t>
  </si>
  <si>
    <t>C_PR24PD24_RR3_001WWN_PR24</t>
  </si>
  <si>
    <t>C_PR24PD24_RR3_001BR_PR24</t>
  </si>
  <si>
    <t>C_PR24PD24_RR3_001ADDN1_PR24</t>
  </si>
  <si>
    <t>C_PR24PD24_RR3_001ADDN2_PR24</t>
  </si>
  <si>
    <t>2020-25 RCV</t>
  </si>
  <si>
    <t>C_PR24PD24_RR3_002WR_PR24</t>
  </si>
  <si>
    <t>C_PR24PD24_RR3_002WN_PR24</t>
  </si>
  <si>
    <t>C_PR24PD24_RR3_002WWN_PR24</t>
  </si>
  <si>
    <t>C_PR24PD24_RR3_002BR_PR24</t>
  </si>
  <si>
    <t>C_PR24PD24_RR3_002ADDN1_PR24</t>
  </si>
  <si>
    <t>C_PR24PD24_RR3_002ADDN2_PR24</t>
  </si>
  <si>
    <t>VALUES FOR DETERMINATION TABLES (IN PR24 BASE YEAR (2022-23) FYA PRICES)</t>
  </si>
  <si>
    <t>C_PR24PD24_01WR_PR24</t>
  </si>
  <si>
    <t>C_PR24PD24_01WN_PR24</t>
  </si>
  <si>
    <t>C_PR24PD24_01WWN_PR24</t>
  </si>
  <si>
    <t>C_PR24PD24_01BR_PR24</t>
  </si>
  <si>
    <t>C_PR24PD24_01ADDN1_PR24</t>
  </si>
  <si>
    <t>C_PR24PD24_01ADDN2_PR24</t>
  </si>
  <si>
    <t>C_PR24PD24_01TOT_PR24</t>
  </si>
  <si>
    <t>C_PR24PD24_02WR_PR24</t>
  </si>
  <si>
    <t>C_PR24PD24_02WN_PR24</t>
  </si>
  <si>
    <t>C_PR24PD24_02WWN_PR24</t>
  </si>
  <si>
    <t>C_PR24PD24_02BR_PR24</t>
  </si>
  <si>
    <t>C_PR24PD24_02ADDN1_PR24</t>
  </si>
  <si>
    <t>C_PR24PD24_02ADDN2_PR24</t>
  </si>
  <si>
    <t>C_PR24PD24_02TOT_PR24</t>
  </si>
  <si>
    <t>C_PR24PD24_03WR_PR24</t>
  </si>
  <si>
    <t>C_PR24PD24_03WN_PR24</t>
  </si>
  <si>
    <t>C_PR24PD24_03WWN_PR24</t>
  </si>
  <si>
    <t>C_PR24PD24_03BR_PR24</t>
  </si>
  <si>
    <t>C_PR24PD24_03ADDN1_PR24</t>
  </si>
  <si>
    <t>C_PR24PD24_03ADDN2_PR24</t>
  </si>
  <si>
    <t>C_PR24PD24_03TOT_PR24</t>
  </si>
  <si>
    <t>C_PR24PD24_00WR_PR24</t>
  </si>
  <si>
    <t>C_PR24PD24_00WN_PR24</t>
  </si>
  <si>
    <t>C_PR24PD24_00WWN_PR24</t>
  </si>
  <si>
    <t>C_PR24PD24_00BR_PR24</t>
  </si>
  <si>
    <t>C_PR24PD24_00ADDN1_PR24</t>
  </si>
  <si>
    <t>C_PR24PD24_00ADDN2_PR24</t>
  </si>
  <si>
    <t>C_PR24PD24_00TOT_PR24</t>
  </si>
  <si>
    <t>C_PR24PD24_04TOT_PR24</t>
  </si>
  <si>
    <t>C_PR24PD24_05WR_PR24</t>
  </si>
  <si>
    <t>C_PR24PD24_05WN_PR24</t>
  </si>
  <si>
    <t>C_PR24PD24_05WWN_PR24</t>
  </si>
  <si>
    <t>C_PR24PD24_05BR_PR24</t>
  </si>
  <si>
    <t>C_PR24PD24_05ADDN1_PR24</t>
  </si>
  <si>
    <t>C_PR24PD24_05ADDN2_PR24</t>
  </si>
  <si>
    <t>C_PR24PD24_05TOT_PR24</t>
  </si>
  <si>
    <t>C_PR24PD24_06WR_PR24</t>
  </si>
  <si>
    <t>C_PR24PD24_06WN_PR24</t>
  </si>
  <si>
    <t>C_PR24PD24_06WWN_PR24</t>
  </si>
  <si>
    <t>C_PR24PD24_06BR_PR24</t>
  </si>
  <si>
    <t>C_PR24PD24_06ADDN1_PR24</t>
  </si>
  <si>
    <t>C_PR24PD24_06ADDN2_PR24</t>
  </si>
  <si>
    <t>C_PR24PD24_06TOT_PR24</t>
  </si>
  <si>
    <t>C_PR24PD24_07WR_PR24</t>
  </si>
  <si>
    <t>C_PR24PD24_07WN_PR24</t>
  </si>
  <si>
    <t>C_PR24PD24_07WWN_PR24</t>
  </si>
  <si>
    <t>C_PR24PD24_07BR_PR24</t>
  </si>
  <si>
    <t>C_PR24PD24_07ADDN1_PR24</t>
  </si>
  <si>
    <t>C_PR24PD24_07ADDN2_PR24</t>
  </si>
  <si>
    <t>C_PR24PD24_07TOT_PR24</t>
  </si>
  <si>
    <t>C_PR24PD24_08WR_PR24</t>
  </si>
  <si>
    <t>C_PR24PD24_08WN_PR24</t>
  </si>
  <si>
    <t>C_PR24PD24_08WWN_PR24</t>
  </si>
  <si>
    <t>C_PR24PD24_08BR_PR24</t>
  </si>
  <si>
    <t>C_PR24PD24_08ADDN1_PR24</t>
  </si>
  <si>
    <t>C_PR24PD24_08ADDN2_PR24</t>
  </si>
  <si>
    <t>C_PR24PD24_08TOT_PR24</t>
  </si>
  <si>
    <t>C_PR24PD24_09WR_PR24</t>
  </si>
  <si>
    <t>C_PR24PD24_09WN_PR24</t>
  </si>
  <si>
    <t>C_PR24PD24_09WWN_PR24</t>
  </si>
  <si>
    <t>C_PR24PD24_09BR_PR24</t>
  </si>
  <si>
    <t>C_PR24PD24_09ADDN1_PR24</t>
  </si>
  <si>
    <t>C_PR24PD24_09ADDN2_PR24</t>
  </si>
  <si>
    <t>C_PR24PD24_09TOT_PR24</t>
  </si>
  <si>
    <t>C_PR24PD24_10WR_PR24</t>
  </si>
  <si>
    <t>C_PR24PD24_10WN_PR24</t>
  </si>
  <si>
    <t>C_PR24PD24_10WWN_PR24</t>
  </si>
  <si>
    <t>C_PR24PD24_10BR_PR24</t>
  </si>
  <si>
    <t>C_PR24PD24_10ADDN1_PR24</t>
  </si>
  <si>
    <t>C_PR24PD24_10ADDN2_PR24</t>
  </si>
  <si>
    <t>C_PR24PD24_10TOT_PR24</t>
  </si>
  <si>
    <t>C_PR24PD24_11WR_PR24</t>
  </si>
  <si>
    <t>C_PR24PD24_11WN_PR24</t>
  </si>
  <si>
    <t>C_PR24PD24_11WWN_PR24</t>
  </si>
  <si>
    <t>C_PR24PD24_11BR_PR24</t>
  </si>
  <si>
    <t>C_PR24PD24_11ADDN1_PR24</t>
  </si>
  <si>
    <t>C_PR24PD24_11ADDN2_PR24</t>
  </si>
  <si>
    <t>C_PR24PD24_11TOT_PR24</t>
  </si>
  <si>
    <t>C_PR24PD24_12WR_PR24</t>
  </si>
  <si>
    <t>C_PR24PD24_12WN_PR24</t>
  </si>
  <si>
    <t>C_PR24PD24_12WWN_PR24</t>
  </si>
  <si>
    <t>C_PR24PD24_12BR_PR24</t>
  </si>
  <si>
    <t>C_PR24PD24_12ADDN1_PR24</t>
  </si>
  <si>
    <t>C_PR24PD24_12ADDN2_PR24</t>
  </si>
  <si>
    <t>C_PR24PD24_12TOT_PR24</t>
  </si>
  <si>
    <t>C_PR24PD24_13WR_PR24</t>
  </si>
  <si>
    <t>C_PR24PD24_13WN_PR24</t>
  </si>
  <si>
    <t>C_PR24PD24_13WWN_PR24</t>
  </si>
  <si>
    <t>C_PR24PD24_13BR_PR24</t>
  </si>
  <si>
    <t>C_PR24PD24_13ADDN1_PR24</t>
  </si>
  <si>
    <t>C_PR24PD24_13ADDN2_PR24</t>
  </si>
  <si>
    <t>C_PR24PD24_13TOT_PR24</t>
  </si>
  <si>
    <t>C_PR24PD24_14WR_PR24</t>
  </si>
  <si>
    <t>C_PR24PD24_14WN_PR24</t>
  </si>
  <si>
    <t>C_PR24PD24_14WWN_PR24</t>
  </si>
  <si>
    <t>C_PR24PD24_14BR_PR24</t>
  </si>
  <si>
    <t>C_PR24PD24_14ADDN1_PR24</t>
  </si>
  <si>
    <t>C_PR24PD24_14ADDN2_PR24</t>
  </si>
  <si>
    <t>C_PR24PD24_14TOT_PR24</t>
  </si>
  <si>
    <t>C_PR24PD24_15WR_PR24</t>
  </si>
  <si>
    <t>C_PR24PD24_15WN_PR24</t>
  </si>
  <si>
    <t>C_PR24PD24_15WWN_PR24</t>
  </si>
  <si>
    <t>C_PR24PD24_15BR_PR24</t>
  </si>
  <si>
    <t>C_PR24PD24_15ADDN1_PR24</t>
  </si>
  <si>
    <t>C_PR24PD24_15ADDN2_PR24</t>
  </si>
  <si>
    <t>C_PR24PD24_15TOT_PR24</t>
  </si>
  <si>
    <t>C_PR24PD24_16WR_PR24</t>
  </si>
  <si>
    <t>C_PR24PD24_16WN_PR24</t>
  </si>
  <si>
    <t>C_PR24PD24_16WWN_PR24</t>
  </si>
  <si>
    <t>C_PR24PD24_16BR_PR24</t>
  </si>
  <si>
    <t>C_PR24PD24_16ADDN1_PR24</t>
  </si>
  <si>
    <t>C_PR24PD24_16ADDN2_PR24</t>
  </si>
  <si>
    <t>C_PR24PD24_16TOT_PR24</t>
  </si>
  <si>
    <t>C_PR24PD24_17WR_PR24</t>
  </si>
  <si>
    <t>C_PR24PD24_17WN_PR24</t>
  </si>
  <si>
    <t>C_PR24PD24_17WWN_PR24</t>
  </si>
  <si>
    <t>C_PR24PD24_17BR_PR24</t>
  </si>
  <si>
    <t>C_PR24PD24_17ADDN1_PR24</t>
  </si>
  <si>
    <t>C_PR24PD24_17ADDN2_PR24</t>
  </si>
  <si>
    <t>C_PR24PD24_17TOT_PR24</t>
  </si>
  <si>
    <t>C_PR24PD24_18WR_PR24</t>
  </si>
  <si>
    <t>C_PR24PD24_18WN_PR24</t>
  </si>
  <si>
    <t>C_PR24PD24_18WWN_PR24</t>
  </si>
  <si>
    <t>C_PR24PD24_18BR_PR24</t>
  </si>
  <si>
    <t>C_PR24PD24_18ADDN1_PR24</t>
  </si>
  <si>
    <t>C_PR24PD24_18ADDN2_PR24</t>
  </si>
  <si>
    <t>C_PR24PD24_18TOT_PR24</t>
  </si>
  <si>
    <t>C_PR24PD24_19WR_PR24</t>
  </si>
  <si>
    <t>C_PR24PD24_19WN_PR24</t>
  </si>
  <si>
    <t>C_PR24PD24_19WWN_PR24</t>
  </si>
  <si>
    <t>C_PR24PD24_19BR_PR24</t>
  </si>
  <si>
    <t>C_PR24PD24_19ADDN1_PR24</t>
  </si>
  <si>
    <t>C_PR24PD24_19ADDN2_PR24</t>
  </si>
  <si>
    <t>C_PR24PD24_19TOT_PR24</t>
  </si>
  <si>
    <t>C_PR24PD24_20WR_PR24</t>
  </si>
  <si>
    <t>C_PR24PD24_20WN_PR24</t>
  </si>
  <si>
    <t>C_PR24PD24_20WWN_PR24</t>
  </si>
  <si>
    <t>C_PR24PD24_20BR_PR24</t>
  </si>
  <si>
    <t>C_PR24PD24_20ADDN1_PR24</t>
  </si>
  <si>
    <t>C_PR24PD24_20ADDN2_PR24</t>
  </si>
  <si>
    <t>C_PR24PD24_20TOT_PR24</t>
  </si>
  <si>
    <t>C_PR24PD24_21WR_PR24</t>
  </si>
  <si>
    <t>C_PR24PD24_21WN_PR24</t>
  </si>
  <si>
    <t>C_PR24PD24_21WWN_PR24</t>
  </si>
  <si>
    <t>C_PR24PD24_21BR_PR24</t>
  </si>
  <si>
    <t>C_PR24PD24_21ADDN1_PR24</t>
  </si>
  <si>
    <t>C_PR24PD24_21ADDN2_PR24</t>
  </si>
  <si>
    <t>C_PR24PD24_21TOT_PR24</t>
  </si>
  <si>
    <t>Company view of PR14 BYR adjustments expressed in 2022-23 prices</t>
  </si>
  <si>
    <t>C_PR24PD24_105WR_PR24</t>
  </si>
  <si>
    <t>C_PR24PD24_105WN_PR24</t>
  </si>
  <si>
    <t>C_PR24PD24_105WWN_PR24</t>
  </si>
  <si>
    <t>C_PR24PD24_105BR_PR24</t>
  </si>
  <si>
    <t>C_PR24PD24_105ADDN1_PR24</t>
  </si>
  <si>
    <t>C_PR24PD24_105ADDN2_PR24</t>
  </si>
  <si>
    <t>C_PR24PD24_105TOT_PR24</t>
  </si>
  <si>
    <t>C_PR24PD24_106WR_PR24</t>
  </si>
  <si>
    <t>C_PR24PD24_106WN_PR24</t>
  </si>
  <si>
    <t>C_PR24PD24_106WWN_PR24</t>
  </si>
  <si>
    <t>C_PR24PD24_106BR_PR24</t>
  </si>
  <si>
    <t>C_PR24PD24_106ADDN1_PR24</t>
  </si>
  <si>
    <t>C_PR24PD24_106ADDN2_PR24</t>
  </si>
  <si>
    <t>C_PR24PD24_106TOT_PR24</t>
  </si>
  <si>
    <t>C_PR24PD24_107WR_PR24</t>
  </si>
  <si>
    <t>C_PR24PD24_107WN_PR24</t>
  </si>
  <si>
    <t>C_PR24PD24_107WWN_PR24</t>
  </si>
  <si>
    <t>C_PR24PD24_107BR_PR24</t>
  </si>
  <si>
    <t>C_PR24PD24_107ADDN1_PR24</t>
  </si>
  <si>
    <t>C_PR24PD24_107ADDN2_PR24</t>
  </si>
  <si>
    <t>C_PR24PD24_107TOT_PR24</t>
  </si>
  <si>
    <t>C_PR24PD24_108WR_PR24</t>
  </si>
  <si>
    <t>C_PR24PD24_108WN_PR24</t>
  </si>
  <si>
    <t>C_PR24PD24_108WWN_PR24</t>
  </si>
  <si>
    <t>C_PR24PD24_108BR_PR24</t>
  </si>
  <si>
    <t>C_PR24PD24_108ADDN1_PR24</t>
  </si>
  <si>
    <t>C_PR24PD24_108ADDN2_PR24</t>
  </si>
  <si>
    <t>C_PR24PD24_108TOT_PR24</t>
  </si>
  <si>
    <t>C_PR24PD24_109WR_PR24</t>
  </si>
  <si>
    <t>C_PR24PD24_109WN_PR24</t>
  </si>
  <si>
    <t>C_PR24PD24_109WWN_PR24</t>
  </si>
  <si>
    <t>C_PR24PD24_109BR_PR24</t>
  </si>
  <si>
    <t>C_PR24PD24_109ADDN1_PR24</t>
  </si>
  <si>
    <t>C_PR24PD24_109ADDN2_PR24</t>
  </si>
  <si>
    <t>C_PR24PD24_109TOT_PR24</t>
  </si>
  <si>
    <t>C_PR24PD24_110WR_PR24</t>
  </si>
  <si>
    <t>C_PR24PD24_110WN_PR24</t>
  </si>
  <si>
    <t>C_PR24PD24_110WWN_PR24</t>
  </si>
  <si>
    <t>C_PR24PD24_110BR_PR24</t>
  </si>
  <si>
    <t>C_PR24PD24_110ADDN1_PR24</t>
  </si>
  <si>
    <t>C_PR24PD24_110ADDN2_PR24</t>
  </si>
  <si>
    <t>C_PR24PD24_110TOT_PR24</t>
  </si>
  <si>
    <t>DO NOT DELETE</t>
  </si>
  <si>
    <t>Total error checks</t>
  </si>
  <si>
    <t>[Fountain will populate this cell with the report name. Keep this placeholder here]</t>
  </si>
  <si>
    <t>[Fountain will put a date and timestamp here]</t>
  </si>
  <si>
    <t>PR24QA_PR24PD24_OUT1</t>
  </si>
  <si>
    <t>Date &amp; Time for Model - PR24PD24</t>
  </si>
  <si>
    <t>Text</t>
  </si>
  <si>
    <t>PR24QA_PR24PD24_OUT2</t>
  </si>
  <si>
    <t>Name of Model - PR24PD24</t>
  </si>
  <si>
    <t>PR24QA_PR24PD24_OUT3</t>
  </si>
  <si>
    <t>F_Inputs time stamp - PR24PD24</t>
  </si>
  <si>
    <t>PR24QA_PR24PD24_OUT4</t>
  </si>
  <si>
    <t>Model override switch for - PR24PD24</t>
  </si>
  <si>
    <t>Item references</t>
  </si>
  <si>
    <t>Table 2 Total value of PR19 reconciliation RCV adjustments in 2024-25</t>
  </si>
  <si>
    <t>£m 2022-23 FYA CPIH deflated prices</t>
  </si>
  <si>
    <t>Company view</t>
  </si>
  <si>
    <t>Draft determination</t>
  </si>
  <si>
    <t>Difference</t>
  </si>
  <si>
    <t>WINEP / NEP</t>
  </si>
  <si>
    <t>PD12_37TOT_PR24</t>
  </si>
  <si>
    <t>[calc DD minus co view]</t>
  </si>
  <si>
    <t>Land sales</t>
  </si>
  <si>
    <t>PD12_39TOT_PR24</t>
  </si>
  <si>
    <t>Green recovery (TVM)</t>
  </si>
  <si>
    <t>PD12_42TOT_PR24</t>
  </si>
  <si>
    <t>ODIs</t>
  </si>
  <si>
    <t>PD12_36TOT_PR24</t>
  </si>
  <si>
    <t>Totex costs</t>
  </si>
  <si>
    <t>PD12_38TOT_PR24</t>
  </si>
  <si>
    <t>RPI-CPIH wedge</t>
  </si>
  <si>
    <t>PD12_40TOT_PR24</t>
  </si>
  <si>
    <t>Strategic regional water resources</t>
  </si>
  <si>
    <t>PD12_41TOT_PR24</t>
  </si>
  <si>
    <t>Havant Thicket (PRT only)</t>
  </si>
  <si>
    <t>PD12_43TOT_PR24</t>
  </si>
  <si>
    <t>PD12_44TOT_PR24</t>
  </si>
  <si>
    <t>[sum calc]</t>
  </si>
  <si>
    <t>Table 3 Total value of PR14 Blind Year (BYR) RCV adjustments in 2024-25</t>
  </si>
  <si>
    <t>BYR ODI</t>
  </si>
  <si>
    <t>BYR Totex</t>
  </si>
  <si>
    <t>BYR Land sales</t>
  </si>
  <si>
    <t>BYR RPI-CPIH wedge</t>
  </si>
  <si>
    <t>BYR Other</t>
  </si>
  <si>
    <t>IFRS16</t>
  </si>
  <si>
    <t>Companies' view of BYR RCV adjustments in 2022-23 prices is calculated in this model because they are not included in that price base in business plan tables PD11 or PD12</t>
  </si>
  <si>
    <t>BP items are in 2017-18 prices. These are converted to 2022-23 prices on Calc_BYR_CoView tab using CPI(H): Inflate from 2017-18 FYA to 2022-23 FYA (Indexation sheet row 92)</t>
  </si>
  <si>
    <t>Total draft determination value of PR19 reconciliation RCV adjustments in 2024-25 by price control</t>
  </si>
  <si>
    <t>(£m 2022-23 FYA CPIH deflated prices)</t>
  </si>
  <si>
    <t>RCV Adjustments £m</t>
  </si>
  <si>
    <t xml:space="preserve">Water resources </t>
  </si>
  <si>
    <t>Network plus water</t>
  </si>
  <si>
    <t xml:space="preserve">Network plus wastewater </t>
  </si>
  <si>
    <t>Bioresources</t>
  </si>
  <si>
    <t>Additional control 1</t>
  </si>
  <si>
    <t>Additional control 2</t>
  </si>
  <si>
    <t>Residential Retail</t>
  </si>
  <si>
    <t>Business Retail</t>
  </si>
  <si>
    <t>RFI</t>
  </si>
  <si>
    <t>C-MeX</t>
  </si>
  <si>
    <t>D-MeX</t>
  </si>
  <si>
    <t>Residential retail</t>
  </si>
  <si>
    <t>Business retail</t>
  </si>
  <si>
    <t>Water trading</t>
  </si>
  <si>
    <t>Developer services</t>
  </si>
  <si>
    <t>Cost of new debt</t>
  </si>
  <si>
    <t>Gearing out-performance</t>
  </si>
  <si>
    <t>Tax</t>
  </si>
  <si>
    <t xml:space="preserve">Other </t>
  </si>
  <si>
    <t>BYR WRFIM</t>
  </si>
  <si>
    <t>BYR Water trading</t>
  </si>
  <si>
    <t>na?</t>
  </si>
  <si>
    <t>PD11</t>
  </si>
  <si>
    <t>Ofwat Bon Numbers</t>
  </si>
  <si>
    <t>RCV midnight adjustments</t>
  </si>
  <si>
    <t>Line description</t>
  </si>
  <si>
    <t>Units</t>
  </si>
  <si>
    <t>DPs</t>
  </si>
  <si>
    <t>Water resources</t>
  </si>
  <si>
    <t>Water Network+</t>
  </si>
  <si>
    <t>Wastewater Network+</t>
  </si>
  <si>
    <t>Additional Control 1</t>
  </si>
  <si>
    <t>Additional Control 2</t>
  </si>
  <si>
    <t>PR24 BP reference</t>
  </si>
  <si>
    <t>RAG 4 reference</t>
  </si>
  <si>
    <t>Pre 2020 RCV - Closing RCV at 31 March 2025 in 2017-18 FYA RPI prices (from PR19 FD as updated by the CMA redetermination and IDoKs) - RPI inflated RCV</t>
  </si>
  <si>
    <t>Correction of TTT RPI/CPIH RCV transposition error</t>
  </si>
  <si>
    <t>Pre 2020 RCV - Closing RCV at 31 March 2025 in 2017-18 FYA prices (from PR19 FD as updated by the CMA redetermination and IDoKs) - CPI inflated RCV</t>
  </si>
  <si>
    <t>2020-25 RCV - Closing RCV at 31 March 2025 in 2017-18 FYA prices (from PR19 FD as updated by the CMA redetermination and IDoKs) - Post 2020 investment RCV</t>
  </si>
  <si>
    <t>No changes</t>
  </si>
  <si>
    <t>Closing RCV at 31 March 2025 in 2017-18 FYA prices (from PR19 FD as updated by the CMA redetermination and IDoKs)</t>
  </si>
  <si>
    <t>PD11.4</t>
  </si>
  <si>
    <t>PR14 BYR ODI RCV adjustment in 2017-18 FYA (CPIH deflated) prices</t>
  </si>
  <si>
    <t>No changes since previous submission</t>
  </si>
  <si>
    <t>PR14 BYR Totex menu RCV adjustment in 2017-18 FYA (CPIH deflated) prices</t>
  </si>
  <si>
    <t>PR14 BYR Land sales RCV adjustment in 2017-18 FYA (CPIH deflated) prices</t>
  </si>
  <si>
    <t>PR14 BYR RPI-CPIH wedge RCV adjustment in 2017-18 FYA (CPIH deflated) prices</t>
  </si>
  <si>
    <t>PR14 BYR Other RCV adjustment in 2017-18 FYA (CPIH deflated) prices</t>
  </si>
  <si>
    <t>PR14 IFRS16 RCV adjustment in 2017-18 FYA (CPIH deflated) prices</t>
  </si>
  <si>
    <t>PR19 ODI RCV adjustment in 2017-18 FYA (CPIH deflated) prices</t>
  </si>
  <si>
    <t>PR19 WINEP / NEP RCV adjustment in 2017-18 FYA (CPIH deflated) prices</t>
  </si>
  <si>
    <t>Go with Ofwat numbers</t>
  </si>
  <si>
    <t>PR19 Costs reconciliation RCV adjustment in 2017-18 FYA (CPIH deflated) prices</t>
  </si>
  <si>
    <t>PR19 Land sales RCV adjustment in 2017-18 FYA (CPIH deflated) prices</t>
  </si>
  <si>
    <t>Mix of Ofwat update and Year 5 plan</t>
  </si>
  <si>
    <t>PR19 RPI-CPIH wedge RCV adjustment in 2017-18 FYA (CPIH deflated) prices</t>
  </si>
  <si>
    <t>Ofwat number</t>
  </si>
  <si>
    <t>PR19 Strategic regional water resources RCV adjustment in 2017-18 FYA (CPIH deflated) prices</t>
  </si>
  <si>
    <t>PR19 Green recovery RCV adjustment in 2017-18 FYA (CPIH deflated) prices</t>
  </si>
  <si>
    <t>PR19 Havant Thicket activities RCV adjustment in 2017-18 FYA (CPIH deflated) prices</t>
  </si>
  <si>
    <t>Other RCV adjustments in 2017-18 FYA (CPIH deflated) prices</t>
  </si>
  <si>
    <t>PR24 Transitional expenditure programme RCV adjustment in 2017-18 FYA (CPIH deflated) prices</t>
  </si>
  <si>
    <t>PR24 Defra accelerated programme RCV adjustment in 2017-18 FYA (CPIH deflated) prices</t>
  </si>
  <si>
    <t>Opening RCV balances as at 1 April 2025</t>
  </si>
  <si>
    <t>Opening RCV at 1 April 2025 in 2017-18 FYA (CPIH deflated) prices post midnight adjustments</t>
  </si>
  <si>
    <t>Opening RCV at 1 April 2025 in 2017-18 FYE (CPIH deflated) prices post midnight adjustments</t>
  </si>
  <si>
    <t>Opening RCV balances as at 1 April 2025 expressed in PR24 base year prices</t>
  </si>
  <si>
    <t>Opening RCV at 1 April 2025 in 2022-23 FYA (CPIH) prices post midnight adjustments</t>
  </si>
  <si>
    <t>Opening RCV at 1 April 2025 in 2022-23 FYE (CPIH) prices post midnight adjustments</t>
  </si>
  <si>
    <t>RR3</t>
  </si>
  <si>
    <t>RCV opening balances</t>
  </si>
  <si>
    <t>Line Description</t>
  </si>
  <si>
    <t>2025-26</t>
  </si>
  <si>
    <t xml:space="preserve">2025 RCV opening balance - Pre 2020 (WR) - real </t>
  </si>
  <si>
    <t>RR3.1</t>
  </si>
  <si>
    <t>RR3_001WR_PR24</t>
  </si>
  <si>
    <t xml:space="preserve">2025 RCV opening balance - Pre 2020 (WN) - real </t>
  </si>
  <si>
    <t>RR3.2</t>
  </si>
  <si>
    <t>RR3_001WN_PR24</t>
  </si>
  <si>
    <t xml:space="preserve">2025 RCV opening balance - Pre 2020 (WWN) - real </t>
  </si>
  <si>
    <t>RR3.3</t>
  </si>
  <si>
    <t>RR3_001WWN_PR24</t>
  </si>
  <si>
    <t xml:space="preserve">2025 RCV opening balance - Pre 2020 (BR) - real </t>
  </si>
  <si>
    <t>RR3.4</t>
  </si>
  <si>
    <t>RR3_001BR_PR24</t>
  </si>
  <si>
    <t xml:space="preserve">2025 RCV opening balance - Pre 2020 (ADDN1) - real </t>
  </si>
  <si>
    <t>RR3.5</t>
  </si>
  <si>
    <t>RR3_001ADDN1_PR24</t>
  </si>
  <si>
    <t xml:space="preserve">2025 RCV opening balance - Pre 2020 (ADDN2) - real </t>
  </si>
  <si>
    <t>RR3.6</t>
  </si>
  <si>
    <t>RR3_001ADDN2_PR24</t>
  </si>
  <si>
    <t xml:space="preserve">2025 RCV opening balance - 2020-25 (WR) - real </t>
  </si>
  <si>
    <t>RR3.7</t>
  </si>
  <si>
    <t>RR3_002WR_PR24</t>
  </si>
  <si>
    <t xml:space="preserve">2025 RCV opening balance - 2020-25 (WN) - real </t>
  </si>
  <si>
    <t>RR3.8</t>
  </si>
  <si>
    <t>RR3_002WN_PR24</t>
  </si>
  <si>
    <t xml:space="preserve">2025 RCV opening balance - 2020-25 (WWN) - real </t>
  </si>
  <si>
    <t>RR3.9</t>
  </si>
  <si>
    <t>RR3_002WWN_PR24</t>
  </si>
  <si>
    <t xml:space="preserve">2025 RCV opening balance - 2020-25 (BR) - real </t>
  </si>
  <si>
    <t>RR3.10</t>
  </si>
  <si>
    <t>RR3_002BR_PR24</t>
  </si>
  <si>
    <t xml:space="preserve">2025 RCV opening balance - 2020-25 (ADDN1) - real </t>
  </si>
  <si>
    <t>RR3.11</t>
  </si>
  <si>
    <t>RR3_002ADDN1_PR24</t>
  </si>
  <si>
    <t xml:space="preserve">2025 RCV opening balance - 2020-25 (ADDN2) - real </t>
  </si>
  <si>
    <t>RR3.12</t>
  </si>
  <si>
    <t>RR3_002ADDN2_PR24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</si>
</sst>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_(* \(#,##0.00\);_(* &quot;-&quot;??_);_(@_)"/>
    <numFmt numFmtId="164" formatCode="_-* #,##0.00_-;\-* #,##0.00_-;_-* &quot;-&quot;??_-;_-@_-"/>
    <numFmt numFmtId="165" formatCode="dd/mm/yyyy;@"/>
    <numFmt numFmtId="166" formatCode="#,##0_);\(#,##0\);&quot;-  &quot;;&quot; &quot;@&quot; &quot;"/>
    <numFmt numFmtId="167" formatCode="#,##0_);\(#,##0\);&quot;-  &quot;;&quot; &quot;@"/>
    <numFmt numFmtId="168" formatCode="dd\ mmm\ yy_);\(###0\);&quot;-  &quot;;&quot; &quot;@&quot; &quot;"/>
    <numFmt numFmtId="169" formatCode="#,##0.0000_);\(#,##0.0000\);&quot;-  &quot;;&quot; &quot;@&quot; &quot;"/>
    <numFmt numFmtId="170" formatCode="0.00%_);\-0.00%_);&quot;-  &quot;;&quot; &quot;@&quot; &quot;"/>
    <numFmt numFmtId="171" formatCode="dd\ mmm\ yyyy_);\(###0\);&quot;-  &quot;;&quot; &quot;@&quot; &quot;"/>
    <numFmt numFmtId="172" formatCode="###0_);\(###0\);&quot;-  &quot;;&quot; &quot;@&quot; &quot;"/>
    <numFmt numFmtId="173" formatCode="0;0;&quot;-&quot;"/>
    <numFmt numFmtId="174" formatCode="0.00%;\-0.00%_);&quot;-  &quot;;&quot; &quot;@&quot; &quot;"/>
    <numFmt numFmtId="175" formatCode="#,##0.0000;\(#,##0.0000\);&quot;-  &quot;;&quot; &quot;@&quot; &quot;"/>
    <numFmt numFmtId="176" formatCode="#,##0.0_);\(#,##0.0\);&quot;-  &quot;;&quot; &quot;@&quot; &quot;"/>
    <numFmt numFmtId="177" formatCode="_-* #,##0_-;\-* #,##0_-;_-* &quot;-&quot;??_-;_-@_-"/>
    <numFmt numFmtId="178" formatCode="0.000"/>
    <numFmt numFmtId="179" formatCode="#,##0.000_);\(#,##0.000\);&quot;-  &quot;;&quot; &quot;@&quot; &quot;"/>
    <numFmt numFmtId="180" formatCode="#,##0.000"/>
    <numFmt numFmtId="181" formatCode="_-* #,##0.000000000000_-;\-* #,##0.000000000000_-;_-* &quot;-&quot;??_-;_-@_-"/>
    <numFmt numFmtId="182" formatCode="#,##0.00_);\(#,##0.00\);&quot;-  &quot;;&quot; &quot;@&quot; &quot;"/>
    <numFmt numFmtId="183" formatCode="#,##0.000000000000_);\(#,##0.000000000000\);&quot;-  &quot;;&quot; &quot;@&quot; &quot;"/>
    <numFmt numFmtId="184" formatCode="#,##0.0"/>
    <numFmt numFmtId="185" formatCode="0.000000"/>
    <numFmt numFmtId="186" formatCode="0.0"/>
  </numFmts>
  <fonts count="111">
    <font>
      <sz val="8"/>
      <color theme="1"/>
      <name val="Tahoma"/>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Calibri"/>
      <family val="2"/>
    </font>
    <font>
      <sz val="11"/>
      <color theme="1"/>
      <name val="Arial"/>
      <family val="2"/>
    </font>
    <font>
      <sz val="10"/>
      <color theme="1"/>
      <name val="Calibri"/>
      <family val="2"/>
    </font>
    <font>
      <u/>
      <sz val="8"/>
      <color theme="10"/>
      <name val="Tahoma"/>
      <family val="2"/>
    </font>
    <font>
      <u/>
      <sz val="11"/>
      <color theme="10"/>
      <name val="Arial"/>
      <family val="2"/>
    </font>
    <font>
      <sz val="10"/>
      <color rgb="FF000000"/>
      <name val="Calibri"/>
      <family val="2"/>
    </font>
    <font>
      <sz val="10"/>
      <name val="Arial"/>
      <family val="2"/>
    </font>
    <font>
      <sz val="10"/>
      <color theme="1"/>
      <name val="Calibri"/>
      <family val="2"/>
      <scheme val="minor"/>
    </font>
    <font>
      <b/>
      <sz val="10"/>
      <color theme="0"/>
      <name val="Calibri"/>
      <family val="2"/>
    </font>
    <font>
      <sz val="24"/>
      <color theme="0"/>
      <name val="Calibri"/>
      <family val="2"/>
      <scheme val="minor"/>
    </font>
    <font>
      <sz val="10"/>
      <name val="Calibri"/>
      <family val="2"/>
      <scheme val="minor"/>
    </font>
    <font>
      <sz val="10"/>
      <color rgb="FF000000"/>
      <name val="Calibri"/>
      <family val="2"/>
      <scheme val="minor"/>
    </font>
    <font>
      <b/>
      <sz val="10"/>
      <name val="Calibri"/>
      <family val="2"/>
      <scheme val="minor"/>
    </font>
    <font>
      <sz val="9"/>
      <color theme="1"/>
      <name val="Calibri"/>
      <family val="2"/>
    </font>
    <font>
      <b/>
      <sz val="12"/>
      <name val="Calibri"/>
      <family val="2"/>
    </font>
    <font>
      <b/>
      <sz val="10"/>
      <name val="Arial"/>
      <family val="2"/>
    </font>
    <font>
      <sz val="10"/>
      <color rgb="FF0000FF"/>
      <name val="Calibri"/>
      <family val="2"/>
    </font>
    <font>
      <b/>
      <sz val="10"/>
      <color rgb="FF000000"/>
      <name val="Calibri"/>
      <family val="2"/>
      <scheme val="minor"/>
    </font>
    <font>
      <u/>
      <sz val="10"/>
      <name val="Arial"/>
      <family val="2"/>
    </font>
    <font>
      <sz val="12"/>
      <color theme="3"/>
      <name val="Calibri"/>
      <family val="2"/>
    </font>
    <font>
      <sz val="10"/>
      <color rgb="FFFF0000"/>
      <name val="Calibri"/>
      <family val="2"/>
    </font>
    <font>
      <u/>
      <sz val="10"/>
      <name val="Calibri"/>
      <family val="2"/>
    </font>
    <font>
      <u/>
      <sz val="10"/>
      <color rgb="FF000000"/>
      <name val="Calibri"/>
      <family val="2"/>
      <scheme val="minor"/>
    </font>
    <font>
      <i/>
      <sz val="10"/>
      <name val="Calibri"/>
      <family val="2"/>
      <scheme val="minor"/>
    </font>
    <font>
      <sz val="12"/>
      <color rgb="FF003595"/>
      <name val="Calibri"/>
      <family val="2"/>
    </font>
    <font>
      <b/>
      <sz val="10"/>
      <color rgb="FF0000FF"/>
      <name val="Arial"/>
      <family val="2"/>
    </font>
    <font>
      <b/>
      <sz val="10"/>
      <color rgb="FFFF0000"/>
      <name val="Arial"/>
      <family val="2"/>
    </font>
    <font>
      <u/>
      <sz val="12"/>
      <color theme="3"/>
      <name val="Calibri"/>
      <family val="2"/>
    </font>
    <font>
      <u/>
      <sz val="10"/>
      <name val="Calibri"/>
      <family val="2"/>
      <scheme val="minor"/>
    </font>
    <font>
      <sz val="16"/>
      <color rgb="FF003595"/>
      <name val="Calibri"/>
      <family val="2"/>
    </font>
    <font>
      <u/>
      <sz val="10"/>
      <color rgb="FF0000FF"/>
      <name val="Arial"/>
      <family val="2"/>
    </font>
    <font>
      <sz val="8"/>
      <color theme="1"/>
      <name val="Arial"/>
      <family val="2"/>
    </font>
    <font>
      <b/>
      <u/>
      <sz val="12"/>
      <color rgb="FF0071CE"/>
      <name val="Calibri"/>
      <family val="2"/>
      <scheme val="minor"/>
    </font>
    <font>
      <sz val="10"/>
      <color rgb="FF0071CE"/>
      <name val="Calibri"/>
      <family val="2"/>
      <scheme val="minor"/>
    </font>
    <font>
      <u/>
      <sz val="10"/>
      <color rgb="FF0071CE"/>
      <name val="Calibri"/>
      <family val="2"/>
      <scheme val="minor"/>
    </font>
    <font>
      <u/>
      <sz val="10"/>
      <color rgb="FFFF0000"/>
      <name val="Arial"/>
      <family val="2"/>
    </font>
    <font>
      <sz val="10"/>
      <color rgb="FF006938"/>
      <name val="Calibri"/>
      <family val="2"/>
    </font>
    <font>
      <sz val="10"/>
      <color rgb="FF0071CE"/>
      <name val="Calibri"/>
      <family val="2"/>
    </font>
    <font>
      <sz val="10"/>
      <color theme="0"/>
      <name val="Calibri"/>
      <family val="2"/>
    </font>
    <font>
      <sz val="24"/>
      <color theme="0"/>
      <name val="Calibri"/>
      <family val="2"/>
    </font>
    <font>
      <sz val="18"/>
      <name val="Calibri"/>
      <family val="2"/>
      <scheme val="minor"/>
    </font>
    <font>
      <sz val="12"/>
      <color theme="0"/>
      <name val="Calibri"/>
      <family val="2"/>
    </font>
    <font>
      <sz val="10"/>
      <color rgb="FFD60037"/>
      <name val="Calibri"/>
      <family val="2"/>
    </font>
    <font>
      <u/>
      <sz val="10"/>
      <color theme="3"/>
      <name val="Calibri"/>
      <family val="2"/>
    </font>
    <font>
      <sz val="8"/>
      <color theme="1"/>
      <name val="Tahoma"/>
      <family val="2"/>
    </font>
    <font>
      <b/>
      <u/>
      <sz val="10"/>
      <name val="Arial"/>
      <family val="2"/>
    </font>
    <font>
      <sz val="9"/>
      <color theme="1"/>
      <name val="Arial"/>
      <family val="2"/>
    </font>
    <font>
      <sz val="10"/>
      <color rgb="FF0071CE"/>
      <name val="Arial"/>
      <family val="2"/>
    </font>
    <font>
      <b/>
      <sz val="10"/>
      <color rgb="FFD60037"/>
      <name val="Arial"/>
      <family val="2"/>
    </font>
    <font>
      <u/>
      <sz val="10"/>
      <color rgb="FFD60037"/>
      <name val="Arial"/>
      <family val="2"/>
    </font>
    <font>
      <sz val="10"/>
      <color rgb="FFD60037"/>
      <name val="Arial"/>
      <family val="2"/>
    </font>
    <font>
      <b/>
      <sz val="10"/>
      <name val="Calibri Light"/>
      <family val="2"/>
    </font>
    <font>
      <u/>
      <sz val="10"/>
      <name val="Calibri Light"/>
      <family val="2"/>
    </font>
    <font>
      <sz val="10"/>
      <name val="Calibri Light"/>
      <family val="2"/>
    </font>
    <font>
      <sz val="10"/>
      <name val="Arial"/>
      <family val="2"/>
    </font>
    <font>
      <sz val="10"/>
      <color rgb="FF0071CE"/>
      <name val="Calibri Light"/>
      <family val="2"/>
    </font>
    <font>
      <b/>
      <sz val="10"/>
      <color rgb="FF0071CE"/>
      <name val="Arial"/>
      <family val="2"/>
    </font>
    <font>
      <u/>
      <sz val="10"/>
      <color rgb="FF0071CE"/>
      <name val="Arial"/>
      <family val="2"/>
    </font>
    <font>
      <b/>
      <sz val="10"/>
      <color rgb="FF0071CE"/>
      <name val="Calibri Light"/>
      <family val="2"/>
    </font>
    <font>
      <u/>
      <sz val="10"/>
      <color rgb="FF0071CE"/>
      <name val="Calibri Light"/>
      <family val="2"/>
    </font>
    <font>
      <b/>
      <sz val="18"/>
      <color rgb="FF444444"/>
      <name val="Calibri"/>
      <family val="2"/>
    </font>
    <font>
      <sz val="10"/>
      <color rgb="FFD60037"/>
      <name val="Calibri"/>
      <family val="2"/>
      <scheme val="minor"/>
    </font>
    <font>
      <sz val="8"/>
      <color rgb="FF0070C0"/>
      <name val="Tahoma"/>
      <family val="2"/>
    </font>
    <font>
      <sz val="11"/>
      <color indexed="8"/>
      <name val="Arial"/>
      <family val="2"/>
    </font>
    <font>
      <b/>
      <sz val="10"/>
      <color theme="1"/>
      <name val="Arial"/>
      <family val="2"/>
    </font>
    <font>
      <sz val="10"/>
      <color theme="1"/>
      <name val="Arial"/>
      <family val="2"/>
    </font>
    <font>
      <b/>
      <sz val="11"/>
      <name val="Calibri"/>
      <family val="2"/>
    </font>
    <font>
      <b/>
      <u/>
      <sz val="11"/>
      <name val="Calibri"/>
      <family val="2"/>
    </font>
    <font>
      <sz val="11"/>
      <color indexed="8"/>
      <name val="Calibri"/>
      <family val="2"/>
      <scheme val="minor"/>
    </font>
    <font>
      <sz val="11"/>
      <color rgb="FFFF0000"/>
      <name val="Arial"/>
      <family val="2"/>
    </font>
    <font>
      <sz val="20"/>
      <color theme="1"/>
      <name val="Arial"/>
      <family val="2"/>
    </font>
    <font>
      <sz val="10"/>
      <color rgb="FF003595"/>
      <name val="Krub SemiBold"/>
    </font>
    <font>
      <sz val="9"/>
      <color rgb="FF003595"/>
      <name val="Krub SemiBold"/>
    </font>
    <font>
      <sz val="9"/>
      <color rgb="FF000000"/>
      <name val="Krub"/>
    </font>
    <font>
      <sz val="9"/>
      <color theme="1"/>
      <name val="Krub"/>
    </font>
    <font>
      <sz val="11"/>
      <name val="Calibri"/>
      <family val="2"/>
      <scheme val="minor"/>
    </font>
    <font>
      <sz val="11"/>
      <color theme="1"/>
      <name val="Calibri"/>
      <family val="2"/>
    </font>
    <font>
      <sz val="11"/>
      <name val="Arial"/>
      <family val="2"/>
    </font>
    <font>
      <sz val="9"/>
      <name val="Krub"/>
    </font>
    <font>
      <sz val="11"/>
      <color rgb="FF003595"/>
      <name val="Krub SemiBold"/>
    </font>
    <font>
      <sz val="12"/>
      <color rgb="FF003595"/>
      <name val="Krub SemiBold"/>
    </font>
    <font>
      <sz val="20"/>
      <color rgb="FF003595"/>
      <name val="Krub SemiBold"/>
    </font>
    <font>
      <sz val="14"/>
      <color rgb="FF0071CE"/>
      <name val="Krub SemiBold"/>
    </font>
    <font>
      <sz val="10"/>
      <color rgb="FF000000"/>
      <name val="Krub"/>
    </font>
    <font>
      <sz val="10"/>
      <color theme="1"/>
      <name val="Krub"/>
    </font>
    <font>
      <sz val="10"/>
      <name val="Krub"/>
    </font>
    <font>
      <sz val="10"/>
      <color theme="4"/>
      <name val="Krub SemiBold"/>
    </font>
    <font>
      <sz val="11"/>
      <color theme="1"/>
      <name val="Krub"/>
    </font>
    <font>
      <b/>
      <sz val="15"/>
      <color rgb="FF003479"/>
      <name val="Arial"/>
      <family val="2"/>
    </font>
    <font>
      <b/>
      <sz val="15"/>
      <color rgb="FFFFFFFF"/>
      <name val="Arial"/>
      <family val="2"/>
    </font>
    <font>
      <sz val="12"/>
      <color theme="1"/>
      <name val="Arial"/>
      <family val="2"/>
    </font>
    <font>
      <sz val="12"/>
      <color rgb="FF0078C9"/>
      <name val="Arial"/>
      <family val="2"/>
    </font>
    <font>
      <b/>
      <sz val="12"/>
      <name val="Arial"/>
      <family val="2"/>
    </font>
    <font>
      <b/>
      <sz val="13"/>
      <color theme="3"/>
      <name val="Arial"/>
      <family val="2"/>
    </font>
    <font>
      <sz val="12"/>
      <color rgb="FF000000"/>
      <name val="Arial"/>
      <family val="2"/>
    </font>
    <font>
      <b/>
      <sz val="12"/>
      <color theme="3"/>
      <name val="Arial"/>
      <family val="2"/>
    </font>
    <font>
      <sz val="12"/>
      <color rgb="FF0071CE"/>
      <name val="Arial"/>
      <family val="2"/>
    </font>
    <font>
      <sz val="12"/>
      <color theme="4"/>
      <name val="Arial"/>
      <family val="2"/>
    </font>
    <font>
      <sz val="12"/>
      <color rgb="FF0D0D0D"/>
      <name val="Arial"/>
      <family val="2"/>
    </font>
    <font>
      <sz val="12"/>
      <color rgb="FF002664"/>
      <name val="Arial"/>
      <family val="2"/>
    </font>
    <font>
      <sz val="12"/>
      <color theme="1" tint="4.9989318521683403E-2"/>
      <name val="Arial"/>
      <family val="2"/>
    </font>
    <font>
      <sz val="12"/>
      <name val="Arial"/>
      <family val="2"/>
    </font>
    <font>
      <sz val="15"/>
      <color theme="1"/>
      <name val="Arial"/>
      <family val="2"/>
    </font>
    <font>
      <sz val="15"/>
      <color rgb="FF003479"/>
      <name val="Arial"/>
      <family val="2"/>
    </font>
  </fonts>
  <fills count="37">
    <fill>
      <patternFill patternType="none"/>
    </fill>
    <fill>
      <patternFill patternType="gray125"/>
    </fill>
    <fill>
      <patternFill patternType="solid">
        <fgColor rgb="FFFFDB8E"/>
        <bgColor indexed="64"/>
      </patternFill>
    </fill>
    <fill>
      <patternFill patternType="solid">
        <fgColor rgb="FF94368D"/>
        <bgColor indexed="64"/>
      </patternFill>
    </fill>
    <fill>
      <patternFill patternType="solid">
        <fgColor rgb="FF003595"/>
        <bgColor indexed="64"/>
      </patternFill>
    </fill>
    <fill>
      <patternFill patternType="solid">
        <fgColor rgb="FFC0C0C0"/>
        <bgColor indexed="64"/>
      </patternFill>
    </fill>
    <fill>
      <patternFill patternType="solid">
        <fgColor rgb="FFB9D9EC"/>
        <bgColor indexed="64"/>
      </patternFill>
    </fill>
    <fill>
      <patternFill patternType="solid">
        <fgColor rgb="FFDCECF5"/>
        <bgColor indexed="64"/>
      </patternFill>
    </fill>
    <fill>
      <patternFill patternType="solid">
        <fgColor rgb="FFCCCCCE"/>
        <bgColor indexed="64"/>
      </patternFill>
    </fill>
    <fill>
      <patternFill patternType="solid">
        <fgColor rgb="FF98C561"/>
        <bgColor indexed="64"/>
      </patternFill>
    </fill>
    <fill>
      <patternFill patternType="solid">
        <fgColor rgb="FF92D050"/>
        <bgColor indexed="64"/>
      </patternFill>
    </fill>
    <fill>
      <patternFill patternType="solid">
        <fgColor rgb="FF57A1DF"/>
        <bgColor indexed="64"/>
      </patternFill>
    </fill>
    <fill>
      <patternFill patternType="solid">
        <fgColor rgb="FFFFFF99"/>
        <bgColor indexed="64"/>
      </patternFill>
    </fill>
    <fill>
      <patternFill patternType="solid">
        <fgColor rgb="FF62A70F"/>
        <bgColor indexed="64"/>
      </patternFill>
    </fill>
    <fill>
      <patternFill patternType="solid">
        <fgColor rgb="FFFFB81D"/>
        <bgColor indexed="64"/>
      </patternFill>
    </fill>
    <fill>
      <patternFill patternType="solid">
        <fgColor rgb="FFE2E768"/>
        <bgColor indexed="64"/>
      </patternFill>
    </fill>
    <fill>
      <patternFill patternType="solid">
        <fgColor rgb="FFB97BB4"/>
        <bgColor indexed="64"/>
      </patternFill>
    </fill>
    <fill>
      <patternFill patternType="solid">
        <fgColor rgb="FFFE4819"/>
        <bgColor indexed="64"/>
      </patternFill>
    </fill>
    <fill>
      <patternFill patternType="solid">
        <fgColor theme="0" tint="-0.14999847407452621"/>
        <bgColor indexed="64"/>
      </patternFill>
    </fill>
    <fill>
      <patternFill patternType="solid">
        <fgColor rgb="FFFFFF00"/>
      </patternFill>
    </fill>
    <fill>
      <patternFill patternType="solid">
        <fgColor rgb="FFFFFFE0"/>
      </patternFill>
    </fill>
    <fill>
      <patternFill patternType="solid">
        <fgColor theme="9" tint="0.79998168889431442"/>
        <bgColor indexed="64"/>
      </patternFill>
    </fill>
    <fill>
      <patternFill patternType="solid">
        <fgColor rgb="FFFFFFE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E2EFDA"/>
        <bgColor indexed="64"/>
      </patternFill>
    </fill>
    <fill>
      <patternFill patternType="solid">
        <fgColor rgb="FFFFFFFF"/>
        <bgColor indexed="64"/>
      </patternFill>
    </fill>
    <fill>
      <patternFill patternType="solid">
        <fgColor theme="0" tint="-0.34998626667073579"/>
        <bgColor indexed="64"/>
      </patternFill>
    </fill>
    <fill>
      <patternFill patternType="solid">
        <fgColor theme="0"/>
        <bgColor indexed="64"/>
      </patternFill>
    </fill>
    <fill>
      <patternFill patternType="solid">
        <fgColor rgb="FFE0DCD8"/>
        <bgColor indexed="64"/>
      </patternFill>
    </fill>
    <fill>
      <patternFill patternType="solid">
        <fgColor rgb="FFE0DCD8"/>
        <bgColor rgb="FF000000"/>
      </patternFill>
    </fill>
    <fill>
      <patternFill patternType="solid">
        <fgColor rgb="FFFFEFCA"/>
        <bgColor rgb="FF000000"/>
      </patternFill>
    </fill>
    <fill>
      <patternFill patternType="solid">
        <fgColor rgb="FF84CEFF"/>
        <bgColor rgb="FF000000"/>
      </patternFill>
    </fill>
    <fill>
      <patternFill patternType="solid">
        <fgColor rgb="FFFFFFFF"/>
        <bgColor rgb="FF000000"/>
      </patternFill>
    </fill>
    <fill>
      <patternFill patternType="solid">
        <fgColor rgb="FFD9D9D9"/>
        <bgColor rgb="FF000000"/>
      </patternFill>
    </fill>
    <fill>
      <patternFill patternType="solid">
        <fgColor theme="0"/>
        <bgColor rgb="FF000000"/>
      </patternFill>
    </fill>
    <fill>
      <patternFill patternType="solid">
        <fgColor rgb="FFFFEFCA"/>
        <bgColor indexed="64"/>
      </patternFill>
    </fill>
  </fills>
  <borders count="57">
    <border>
      <left/>
      <right/>
      <top/>
      <bottom/>
      <diagonal/>
    </border>
    <border>
      <left style="thin">
        <color theme="0" tint="-0.24991607409894101"/>
      </left>
      <right/>
      <top style="thin">
        <color theme="0" tint="-0.24991607409894101"/>
      </top>
      <bottom style="thin">
        <color theme="0" tint="-0.24991607409894101"/>
      </bottom>
      <diagonal/>
    </border>
    <border>
      <left style="thin">
        <color theme="0" tint="-0.24991607409894101"/>
      </left>
      <right style="thin">
        <color theme="0" tint="-0.24991607409894101"/>
      </right>
      <top style="thin">
        <color theme="0" tint="-0.24991607409894101"/>
      </top>
      <bottom style="thin">
        <color theme="0" tint="-0.24991607409894101"/>
      </bottom>
      <diagonal/>
    </border>
    <border>
      <left/>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style="medium">
        <color rgb="FF003595"/>
      </left>
      <right/>
      <top style="medium">
        <color rgb="FF003595"/>
      </top>
      <bottom style="medium">
        <color rgb="FF003595"/>
      </bottom>
      <diagonal/>
    </border>
    <border>
      <left/>
      <right/>
      <top style="medium">
        <color rgb="FF003595"/>
      </top>
      <bottom style="medium">
        <color rgb="FF003595"/>
      </bottom>
      <diagonal/>
    </border>
    <border>
      <left/>
      <right style="medium">
        <color rgb="FF003595"/>
      </right>
      <top style="medium">
        <color rgb="FF003595"/>
      </top>
      <bottom style="medium">
        <color rgb="FF003595"/>
      </bottom>
      <diagonal/>
    </border>
    <border>
      <left style="medium">
        <color rgb="FF003595"/>
      </left>
      <right style="medium">
        <color rgb="FF003595"/>
      </right>
      <top style="medium">
        <color rgb="FF003595"/>
      </top>
      <bottom style="medium">
        <color rgb="FF003595"/>
      </bottom>
      <diagonal/>
    </border>
    <border>
      <left style="thin">
        <color indexed="64"/>
      </left>
      <right style="thin">
        <color indexed="64"/>
      </right>
      <top style="thin">
        <color indexed="64"/>
      </top>
      <bottom style="thin">
        <color indexed="64"/>
      </bottom>
      <diagonal/>
    </border>
    <border>
      <left style="medium">
        <color rgb="FF003595"/>
      </left>
      <right style="medium">
        <color rgb="FF003595"/>
      </right>
      <top/>
      <bottom style="medium">
        <color rgb="FF003595"/>
      </bottom>
      <diagonal/>
    </border>
    <border>
      <left/>
      <right style="medium">
        <color rgb="FF003595"/>
      </right>
      <top/>
      <bottom style="medium">
        <color rgb="FF003595"/>
      </bottom>
      <diagonal/>
    </border>
    <border>
      <left style="medium">
        <color rgb="FF003595"/>
      </left>
      <right style="medium">
        <color rgb="FF003595"/>
      </right>
      <top style="medium">
        <color rgb="FF003595"/>
      </top>
      <bottom/>
      <diagonal/>
    </border>
    <border>
      <left style="medium">
        <color rgb="FF003595"/>
      </left>
      <right/>
      <top style="thin">
        <color indexed="64"/>
      </top>
      <bottom/>
      <diagonal/>
    </border>
    <border>
      <left style="medium">
        <color rgb="FF003595"/>
      </left>
      <right style="medium">
        <color rgb="FF003595"/>
      </right>
      <top style="thin">
        <color indexed="64"/>
      </top>
      <bottom/>
      <diagonal/>
    </border>
    <border>
      <left/>
      <right style="medium">
        <color rgb="FF003595"/>
      </right>
      <top style="thin">
        <color indexed="64"/>
      </top>
      <bottom/>
      <diagonal/>
    </border>
    <border>
      <left style="medium">
        <color rgb="FF003595"/>
      </left>
      <right/>
      <top/>
      <bottom style="medium">
        <color rgb="FF003595"/>
      </bottom>
      <diagonal/>
    </border>
    <border>
      <left/>
      <right/>
      <top/>
      <bottom style="thick">
        <color theme="4" tint="0.499984740745262"/>
      </bottom>
      <diagonal/>
    </border>
    <border>
      <left style="thick">
        <color rgb="FF808080"/>
      </left>
      <right style="thin">
        <color rgb="FF808080"/>
      </right>
      <top style="thick">
        <color rgb="FF808080"/>
      </top>
      <bottom style="thick">
        <color rgb="FF808080"/>
      </bottom>
      <diagonal/>
    </border>
    <border>
      <left style="thin">
        <color rgb="FF808080"/>
      </left>
      <right style="thin">
        <color rgb="FF808080"/>
      </right>
      <top style="thick">
        <color rgb="FF808080"/>
      </top>
      <bottom style="thick">
        <color rgb="FF808080"/>
      </bottom>
      <diagonal/>
    </border>
    <border>
      <left style="thin">
        <color rgb="FF808080"/>
      </left>
      <right style="thin">
        <color rgb="FF808080"/>
      </right>
      <top style="thick">
        <color rgb="FF808080"/>
      </top>
      <bottom style="thin">
        <color rgb="FF808080"/>
      </bottom>
      <diagonal/>
    </border>
    <border>
      <left style="thin">
        <color rgb="FF808080"/>
      </left>
      <right style="thick">
        <color rgb="FF808080"/>
      </right>
      <top style="thick">
        <color rgb="FF808080"/>
      </top>
      <bottom style="thin">
        <color rgb="FF808080"/>
      </bottom>
      <diagonal/>
    </border>
    <border>
      <left style="thick">
        <color rgb="FF808080"/>
      </left>
      <right style="thick">
        <color rgb="FF808080"/>
      </right>
      <top style="thick">
        <color rgb="FF808080"/>
      </top>
      <bottom style="thick">
        <color rgb="FF808080"/>
      </bottom>
      <diagonal/>
    </border>
    <border>
      <left style="thick">
        <color rgb="FF808080"/>
      </left>
      <right style="thin">
        <color rgb="FF808080"/>
      </right>
      <top/>
      <bottom style="thick">
        <color rgb="FF808080"/>
      </bottom>
      <diagonal/>
    </border>
    <border>
      <left style="thin">
        <color rgb="FF808080"/>
      </left>
      <right style="thin">
        <color rgb="FF808080"/>
      </right>
      <top/>
      <bottom style="thick">
        <color rgb="FF808080"/>
      </bottom>
      <diagonal/>
    </border>
    <border>
      <left style="thin">
        <color rgb="FF808080"/>
      </left>
      <right style="thin">
        <color rgb="FF808080"/>
      </right>
      <top style="thin">
        <color rgb="FF808080"/>
      </top>
      <bottom style="thick">
        <color rgb="FF808080"/>
      </bottom>
      <diagonal/>
    </border>
    <border>
      <left style="thin">
        <color rgb="FF808080"/>
      </left>
      <right style="thick">
        <color rgb="FF808080"/>
      </right>
      <top style="thin">
        <color rgb="FF808080"/>
      </top>
      <bottom style="thick">
        <color rgb="FF808080"/>
      </bottom>
      <diagonal/>
    </border>
    <border>
      <left style="thick">
        <color rgb="FF808080"/>
      </left>
      <right style="thick">
        <color rgb="FF808080"/>
      </right>
      <top/>
      <bottom style="thick">
        <color rgb="FF808080"/>
      </bottom>
      <diagonal/>
    </border>
    <border>
      <left/>
      <right/>
      <top style="thin">
        <color rgb="FF808080"/>
      </top>
      <bottom style="thick">
        <color rgb="FF808080"/>
      </bottom>
      <diagonal/>
    </border>
    <border>
      <left/>
      <right style="thick">
        <color rgb="FF808080"/>
      </right>
      <top style="thin">
        <color rgb="FF808080"/>
      </top>
      <bottom style="thick">
        <color rgb="FF808080"/>
      </bottom>
      <diagonal/>
    </border>
    <border>
      <left style="thick">
        <color rgb="FF808080"/>
      </left>
      <right style="thin">
        <color rgb="FF808080"/>
      </right>
      <top/>
      <bottom style="thin">
        <color rgb="FF808080"/>
      </bottom>
      <diagonal/>
    </border>
    <border>
      <left style="thick">
        <color rgb="FF808080"/>
      </left>
      <right style="thick">
        <color rgb="FF808080"/>
      </right>
      <top style="thick">
        <color rgb="FF808080"/>
      </top>
      <bottom style="thin">
        <color rgb="FF808080"/>
      </bottom>
      <diagonal/>
    </border>
    <border>
      <left style="thin">
        <color rgb="FF808080"/>
      </left>
      <right/>
      <top style="thick">
        <color rgb="FF808080"/>
      </top>
      <bottom style="thin">
        <color rgb="FF808080"/>
      </bottom>
      <diagonal/>
    </border>
    <border>
      <left style="thick">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style="thick">
        <color rgb="FF808080"/>
      </right>
      <top style="thin">
        <color rgb="FF808080"/>
      </top>
      <bottom style="thin">
        <color rgb="FF808080"/>
      </bottom>
      <diagonal/>
    </border>
    <border>
      <left style="thick">
        <color rgb="FF808080"/>
      </left>
      <right style="thick">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ck">
        <color rgb="FF808080"/>
      </left>
      <right style="thin">
        <color rgb="FF808080"/>
      </right>
      <top style="thin">
        <color rgb="FF808080"/>
      </top>
      <bottom style="thick">
        <color rgb="FF808080"/>
      </bottom>
      <diagonal/>
    </border>
    <border>
      <left style="thick">
        <color rgb="FF808080"/>
      </left>
      <right style="thick">
        <color rgb="FF808080"/>
      </right>
      <top style="thin">
        <color rgb="FF808080"/>
      </top>
      <bottom style="thick">
        <color rgb="FF808080"/>
      </bottom>
      <diagonal/>
    </border>
    <border>
      <left style="thin">
        <color rgb="FF808080"/>
      </left>
      <right/>
      <top style="thin">
        <color rgb="FF808080"/>
      </top>
      <bottom style="thick">
        <color rgb="FF808080"/>
      </bottom>
      <diagonal/>
    </border>
    <border>
      <left style="medium">
        <color rgb="FF808080"/>
      </left>
      <right style="thin">
        <color rgb="FF808080"/>
      </right>
      <top style="medium">
        <color rgb="FF808080"/>
      </top>
      <bottom style="medium">
        <color rgb="FF808080"/>
      </bottom>
      <diagonal/>
    </border>
    <border>
      <left style="thin">
        <color rgb="FF808080"/>
      </left>
      <right style="thin">
        <color rgb="FF808080"/>
      </right>
      <top style="medium">
        <color rgb="FF808080"/>
      </top>
      <bottom style="medium">
        <color rgb="FF808080"/>
      </bottom>
      <diagonal/>
    </border>
    <border>
      <left style="thin">
        <color rgb="FF808080"/>
      </left>
      <right style="medium">
        <color rgb="FF808080"/>
      </right>
      <top style="medium">
        <color rgb="FF808080"/>
      </top>
      <bottom style="medium">
        <color rgb="FF808080"/>
      </bottom>
      <diagonal/>
    </border>
    <border>
      <left style="medium">
        <color rgb="FF808080"/>
      </left>
      <right style="medium">
        <color rgb="FF808080"/>
      </right>
      <top style="medium">
        <color rgb="FF808080"/>
      </top>
      <bottom style="medium">
        <color rgb="FF808080"/>
      </bottom>
      <diagonal/>
    </border>
    <border>
      <left style="medium">
        <color rgb="FF808080"/>
      </left>
      <right style="thin">
        <color rgb="FF808080"/>
      </right>
      <top style="medium">
        <color rgb="FF808080"/>
      </top>
      <bottom style="thin">
        <color rgb="FF808080"/>
      </bottom>
      <diagonal/>
    </border>
    <border>
      <left style="thin">
        <color rgb="FF808080"/>
      </left>
      <right style="thin">
        <color rgb="FF808080"/>
      </right>
      <top style="medium">
        <color rgb="FF808080"/>
      </top>
      <bottom style="thin">
        <color rgb="FF808080"/>
      </bottom>
      <diagonal/>
    </border>
    <border>
      <left style="thin">
        <color rgb="FF808080"/>
      </left>
      <right style="medium">
        <color rgb="FF808080"/>
      </right>
      <top style="medium">
        <color rgb="FF808080"/>
      </top>
      <bottom style="thin">
        <color rgb="FF808080"/>
      </bottom>
      <diagonal/>
    </border>
    <border>
      <left style="medium">
        <color rgb="FF808080"/>
      </left>
      <right style="medium">
        <color rgb="FF808080"/>
      </right>
      <top style="medium">
        <color rgb="FF808080"/>
      </top>
      <bottom style="thin">
        <color rgb="FF808080"/>
      </bottom>
      <diagonal/>
    </border>
    <border>
      <left style="medium">
        <color rgb="FF808080"/>
      </left>
      <right style="thin">
        <color rgb="FF808080"/>
      </right>
      <top style="thin">
        <color rgb="FF808080"/>
      </top>
      <bottom style="thin">
        <color rgb="FF808080"/>
      </bottom>
      <diagonal/>
    </border>
    <border>
      <left style="thin">
        <color rgb="FF808080"/>
      </left>
      <right style="medium">
        <color rgb="FF808080"/>
      </right>
      <top style="thin">
        <color rgb="FF808080"/>
      </top>
      <bottom style="thin">
        <color rgb="FF808080"/>
      </bottom>
      <diagonal/>
    </border>
    <border>
      <left style="medium">
        <color rgb="FF808080"/>
      </left>
      <right style="medium">
        <color rgb="FF808080"/>
      </right>
      <top style="thin">
        <color rgb="FF808080"/>
      </top>
      <bottom style="thin">
        <color rgb="FF808080"/>
      </bottom>
      <diagonal/>
    </border>
    <border>
      <left style="medium">
        <color rgb="FF808080"/>
      </left>
      <right style="thin">
        <color rgb="FF808080"/>
      </right>
      <top style="thin">
        <color rgb="FF808080"/>
      </top>
      <bottom style="medium">
        <color rgb="FF808080"/>
      </bottom>
      <diagonal/>
    </border>
    <border>
      <left style="thin">
        <color rgb="FF808080"/>
      </left>
      <right style="thin">
        <color rgb="FF808080"/>
      </right>
      <top style="thin">
        <color rgb="FF808080"/>
      </top>
      <bottom style="medium">
        <color rgb="FF808080"/>
      </bottom>
      <diagonal/>
    </border>
    <border>
      <left style="thin">
        <color rgb="FF808080"/>
      </left>
      <right style="medium">
        <color rgb="FF808080"/>
      </right>
      <top style="thin">
        <color rgb="FF808080"/>
      </top>
      <bottom style="medium">
        <color rgb="FF808080"/>
      </bottom>
      <diagonal/>
    </border>
    <border>
      <left style="medium">
        <color rgb="FF808080"/>
      </left>
      <right style="medium">
        <color rgb="FF808080"/>
      </right>
      <top style="thin">
        <color rgb="FF808080"/>
      </top>
      <bottom style="medium">
        <color rgb="FF808080"/>
      </bottom>
      <diagonal/>
    </border>
  </borders>
  <cellStyleXfs count="75">
    <xf numFmtId="166" fontId="0" fillId="0" borderId="0" applyFont="0" applyFill="0" applyBorder="0" applyProtection="0">
      <alignment vertical="top"/>
    </xf>
    <xf numFmtId="166" fontId="7" fillId="0" borderId="0" applyBorder="0">
      <alignment vertical="top"/>
    </xf>
    <xf numFmtId="170" fontId="7" fillId="0" borderId="0" applyBorder="0">
      <alignment vertical="top"/>
    </xf>
    <xf numFmtId="166" fontId="7" fillId="0" borderId="0" applyBorder="0">
      <alignment vertical="top"/>
    </xf>
    <xf numFmtId="168" fontId="7" fillId="0" borderId="0" applyBorder="0">
      <alignment vertical="top"/>
    </xf>
    <xf numFmtId="167" fontId="7" fillId="0" borderId="0" applyFill="0" applyBorder="0" applyProtection="0">
      <alignment vertical="top"/>
    </xf>
    <xf numFmtId="164" fontId="8" fillId="0" borderId="0" applyFont="0" applyFill="0" applyBorder="0" applyAlignment="0" applyProtection="0"/>
    <xf numFmtId="43" fontId="8" fillId="0" borderId="0" applyFont="0" applyFill="0" applyBorder="0" applyAlignment="0" applyProtection="0"/>
    <xf numFmtId="171" fontId="7" fillId="0" borderId="0" applyFont="0" applyFill="0" applyBorder="0" applyProtection="0">
      <alignment vertical="top"/>
    </xf>
    <xf numFmtId="171" fontId="7" fillId="0" borderId="0" applyFill="0" applyBorder="0" applyProtection="0">
      <alignment vertical="top"/>
    </xf>
    <xf numFmtId="168" fontId="7" fillId="0" borderId="0" applyFont="0" applyFill="0" applyBorder="0" applyProtection="0">
      <alignment vertical="top"/>
    </xf>
    <xf numFmtId="168" fontId="7" fillId="0" borderId="0" applyFill="0" applyBorder="0" applyProtection="0">
      <alignment vertical="top"/>
    </xf>
    <xf numFmtId="175" fontId="7" fillId="0" borderId="0" applyFont="0" applyFill="0" applyBorder="0" applyProtection="0">
      <alignment vertical="top"/>
    </xf>
    <xf numFmtId="169" fontId="9" fillId="0" borderId="0" applyFill="0" applyBorder="0" applyProtection="0">
      <alignment vertical="top"/>
    </xf>
    <xf numFmtId="169" fontId="7" fillId="0" borderId="0" applyFill="0" applyBorder="0" applyProtection="0">
      <alignment vertical="top"/>
    </xf>
    <xf numFmtId="0" fontId="10" fillId="0" borderId="0" applyNumberFormat="0" applyFill="0" applyBorder="0" applyAlignment="0" applyProtection="0"/>
    <xf numFmtId="0" fontId="11" fillId="0" borderId="0" applyNumberFormat="0" applyFill="0" applyBorder="0" applyAlignment="0" applyProtection="0"/>
    <xf numFmtId="170" fontId="12" fillId="2" borderId="1" applyProtection="0">
      <alignment vertical="top"/>
    </xf>
    <xf numFmtId="166" fontId="12" fillId="2" borderId="1" applyProtection="0">
      <alignment vertical="top"/>
    </xf>
    <xf numFmtId="165" fontId="12" fillId="2" borderId="1" applyProtection="0">
      <alignment vertical="top"/>
    </xf>
    <xf numFmtId="166" fontId="12" fillId="2" borderId="1" applyProtection="0">
      <alignment vertical="top"/>
    </xf>
    <xf numFmtId="166" fontId="7" fillId="0" borderId="0" applyFill="0" applyBorder="0" applyProtection="0">
      <alignment vertical="top"/>
    </xf>
    <xf numFmtId="0" fontId="13" fillId="0" borderId="0"/>
    <xf numFmtId="166" fontId="7" fillId="0" borderId="0" applyFill="0" applyBorder="0" applyProtection="0">
      <alignment vertical="top"/>
    </xf>
    <xf numFmtId="0" fontId="8" fillId="0" borderId="0"/>
    <xf numFmtId="0" fontId="8" fillId="0" borderId="0"/>
    <xf numFmtId="166" fontId="14" fillId="0" borderId="0" applyFill="0" applyBorder="0" applyProtection="0">
      <alignment vertical="top"/>
    </xf>
    <xf numFmtId="166" fontId="14" fillId="0" borderId="0" applyFill="0" applyBorder="0" applyProtection="0">
      <alignment vertical="top"/>
    </xf>
    <xf numFmtId="166" fontId="7" fillId="0" borderId="0" applyFill="0" applyBorder="0" applyProtection="0">
      <alignment vertical="top"/>
    </xf>
    <xf numFmtId="0" fontId="9" fillId="0" borderId="0"/>
    <xf numFmtId="166" fontId="8" fillId="0" borderId="0" applyFont="0" applyFill="0" applyBorder="0" applyProtection="0">
      <alignment vertical="top"/>
    </xf>
    <xf numFmtId="0" fontId="8" fillId="0" borderId="0"/>
    <xf numFmtId="0" fontId="8" fillId="0" borderId="0"/>
    <xf numFmtId="174" fontId="51" fillId="0" borderId="0" applyFont="0" applyFill="0" applyBorder="0" applyProtection="0">
      <alignment vertical="top"/>
    </xf>
    <xf numFmtId="170" fontId="7" fillId="0" borderId="0" applyFill="0" applyBorder="0" applyProtection="0">
      <alignment vertical="top"/>
    </xf>
    <xf numFmtId="170" fontId="14" fillId="0" borderId="0" applyFill="0" applyBorder="0" applyProtection="0">
      <alignment vertical="top"/>
    </xf>
    <xf numFmtId="170" fontId="7" fillId="0" borderId="0" applyFill="0" applyBorder="0" applyProtection="0">
      <alignment vertical="top"/>
    </xf>
    <xf numFmtId="170" fontId="8" fillId="0" borderId="0" applyFont="0" applyFill="0" applyBorder="0" applyProtection="0">
      <alignment vertical="top"/>
    </xf>
    <xf numFmtId="167" fontId="7" fillId="0" borderId="0" applyBorder="0">
      <alignment vertical="top"/>
    </xf>
    <xf numFmtId="9" fontId="7" fillId="0" borderId="0" applyBorder="0">
      <alignment vertical="top"/>
    </xf>
    <xf numFmtId="167" fontId="7" fillId="0" borderId="0" applyBorder="0">
      <alignment vertical="top"/>
    </xf>
    <xf numFmtId="168" fontId="12" fillId="0" borderId="0" applyBorder="0">
      <alignment vertical="top"/>
    </xf>
    <xf numFmtId="0" fontId="15" fillId="3" borderId="0" applyNumberFormat="0" applyBorder="0" applyAlignment="0" applyProtection="0"/>
    <xf numFmtId="172" fontId="7" fillId="0" borderId="0" applyFont="0" applyFill="0" applyBorder="0" applyProtection="0">
      <alignment vertical="top"/>
    </xf>
    <xf numFmtId="172" fontId="7" fillId="0" borderId="0" applyFill="0" applyBorder="0" applyProtection="0">
      <alignment vertical="top"/>
    </xf>
    <xf numFmtId="164" fontId="51" fillId="0" borderId="0" applyFont="0" applyFill="0" applyBorder="0" applyAlignment="0" applyProtection="0"/>
    <xf numFmtId="0" fontId="6" fillId="0" borderId="0"/>
    <xf numFmtId="0" fontId="6" fillId="0" borderId="0"/>
    <xf numFmtId="0" fontId="6" fillId="0" borderId="0"/>
    <xf numFmtId="166" fontId="6" fillId="0" borderId="0" applyFont="0" applyFill="0" applyBorder="0" applyProtection="0">
      <alignment vertical="top"/>
    </xf>
    <xf numFmtId="0" fontId="6" fillId="0" borderId="0"/>
    <xf numFmtId="0" fontId="53" fillId="17" borderId="0" applyBorder="0"/>
    <xf numFmtId="170" fontId="6" fillId="0" borderId="0" applyFont="0" applyFill="0" applyBorder="0" applyProtection="0">
      <alignment vertical="top"/>
    </xf>
    <xf numFmtId="0" fontId="5" fillId="0" borderId="0"/>
    <xf numFmtId="0" fontId="5" fillId="0" borderId="0"/>
    <xf numFmtId="0" fontId="61" fillId="0" borderId="0"/>
    <xf numFmtId="0" fontId="4" fillId="0" borderId="0"/>
    <xf numFmtId="166" fontId="4" fillId="0" borderId="0" applyFont="0" applyFill="0" applyBorder="0" applyProtection="0">
      <alignment vertical="top"/>
    </xf>
    <xf numFmtId="0" fontId="4" fillId="0" borderId="0"/>
    <xf numFmtId="0" fontId="4" fillId="0" borderId="0"/>
    <xf numFmtId="170" fontId="4" fillId="0" borderId="0" applyFont="0" applyFill="0" applyBorder="0" applyProtection="0">
      <alignment vertical="top"/>
    </xf>
    <xf numFmtId="0" fontId="3" fillId="0" borderId="0"/>
    <xf numFmtId="0" fontId="75" fillId="0" borderId="0"/>
    <xf numFmtId="0" fontId="2" fillId="0" borderId="0"/>
    <xf numFmtId="0" fontId="2" fillId="0" borderId="0"/>
    <xf numFmtId="0" fontId="2" fillId="0" borderId="0"/>
    <xf numFmtId="0" fontId="75" fillId="0" borderId="0"/>
    <xf numFmtId="0" fontId="2" fillId="0" borderId="0"/>
    <xf numFmtId="0" fontId="83" fillId="0" borderId="0"/>
    <xf numFmtId="0" fontId="1" fillId="0" borderId="0"/>
    <xf numFmtId="0" fontId="1" fillId="0" borderId="0"/>
    <xf numFmtId="0" fontId="100" fillId="0" borderId="18"/>
    <xf numFmtId="0" fontId="1" fillId="0" borderId="0"/>
    <xf numFmtId="164" fontId="1" fillId="0" borderId="0"/>
    <xf numFmtId="0" fontId="1" fillId="0" borderId="0"/>
  </cellStyleXfs>
  <cellXfs count="438">
    <xf numFmtId="166" fontId="0" fillId="0" borderId="0" xfId="0">
      <alignment vertical="top"/>
    </xf>
    <xf numFmtId="166" fontId="16" fillId="4" borderId="0" xfId="0" applyFont="1" applyFill="1">
      <alignment vertical="top"/>
    </xf>
    <xf numFmtId="167" fontId="17" fillId="5" borderId="0" xfId="5" applyFont="1" applyFill="1" applyAlignment="1">
      <alignment horizontal="right" vertical="top"/>
    </xf>
    <xf numFmtId="172" fontId="18" fillId="0" borderId="0" xfId="43" applyFont="1">
      <alignment vertical="top"/>
    </xf>
    <xf numFmtId="167" fontId="17" fillId="0" borderId="0" xfId="5" applyFont="1">
      <alignment vertical="top"/>
    </xf>
    <xf numFmtId="168" fontId="19" fillId="0" borderId="0" xfId="11" applyFont="1">
      <alignment vertical="top"/>
    </xf>
    <xf numFmtId="166" fontId="17" fillId="5" borderId="0" xfId="0" applyFont="1" applyFill="1" applyAlignment="1">
      <alignment horizontal="right" vertical="top"/>
    </xf>
    <xf numFmtId="172" fontId="17" fillId="0" borderId="0" xfId="5" applyNumberFormat="1" applyFont="1">
      <alignment vertical="top"/>
    </xf>
    <xf numFmtId="0" fontId="21" fillId="6" borderId="0" xfId="29" applyFont="1" applyFill="1" applyAlignment="1">
      <alignment vertical="top"/>
    </xf>
    <xf numFmtId="166" fontId="18" fillId="0" borderId="0" xfId="21" applyFont="1">
      <alignment vertical="top"/>
    </xf>
    <xf numFmtId="166" fontId="22" fillId="0" borderId="0" xfId="21" applyFont="1">
      <alignment vertical="top"/>
    </xf>
    <xf numFmtId="168" fontId="7" fillId="0" borderId="0" xfId="4">
      <alignment vertical="top"/>
    </xf>
    <xf numFmtId="166" fontId="19" fillId="0" borderId="0" xfId="21" applyFont="1">
      <alignment vertical="top"/>
    </xf>
    <xf numFmtId="166" fontId="17" fillId="0" borderId="0" xfId="21" applyFont="1">
      <alignment vertical="top"/>
    </xf>
    <xf numFmtId="0" fontId="7" fillId="0" borderId="0" xfId="29" applyFont="1" applyAlignment="1">
      <alignment vertical="top"/>
    </xf>
    <xf numFmtId="166" fontId="17" fillId="4" borderId="0" xfId="21" applyFont="1" applyFill="1">
      <alignment vertical="top"/>
    </xf>
    <xf numFmtId="166" fontId="7" fillId="0" borderId="0" xfId="1">
      <alignment vertical="top"/>
    </xf>
    <xf numFmtId="172" fontId="7" fillId="0" borderId="0" xfId="1" applyNumberFormat="1">
      <alignment vertical="top"/>
    </xf>
    <xf numFmtId="166" fontId="24" fillId="0" borderId="0" xfId="21" applyFont="1">
      <alignment vertical="top"/>
    </xf>
    <xf numFmtId="166" fontId="25" fillId="0" borderId="0" xfId="21" applyFont="1">
      <alignment vertical="top"/>
    </xf>
    <xf numFmtId="0" fontId="26" fillId="0" borderId="0" xfId="29" applyFont="1" applyAlignment="1">
      <alignment vertical="top"/>
    </xf>
    <xf numFmtId="166" fontId="17" fillId="0" borderId="0" xfId="21" applyFont="1" applyFill="1">
      <alignment vertical="top"/>
    </xf>
    <xf numFmtId="0" fontId="7" fillId="0" borderId="0" xfId="29" applyFont="1"/>
    <xf numFmtId="0" fontId="28" fillId="0" borderId="0" xfId="29" applyFont="1" applyAlignment="1">
      <alignment vertical="top"/>
    </xf>
    <xf numFmtId="166" fontId="7" fillId="0" borderId="0" xfId="21">
      <alignment vertical="top"/>
    </xf>
    <xf numFmtId="166" fontId="18" fillId="0" borderId="0" xfId="21" applyFont="1" applyAlignment="1">
      <alignment horizontal="right" vertical="top"/>
    </xf>
    <xf numFmtId="166" fontId="13" fillId="0" borderId="0" xfId="21" applyFont="1">
      <alignment vertical="top"/>
    </xf>
    <xf numFmtId="166" fontId="29" fillId="0" borderId="0" xfId="21" applyFont="1">
      <alignment vertical="top"/>
    </xf>
    <xf numFmtId="168" fontId="30" fillId="0" borderId="0" xfId="11" applyFont="1">
      <alignment vertical="top"/>
    </xf>
    <xf numFmtId="173" fontId="17" fillId="10" borderId="0" xfId="0" applyNumberFormat="1" applyFont="1" applyFill="1" applyBorder="1" applyAlignment="1">
      <alignment horizontal="center" vertical="top"/>
    </xf>
    <xf numFmtId="168" fontId="18" fillId="0" borderId="0" xfId="10" applyFont="1">
      <alignment vertical="top"/>
    </xf>
    <xf numFmtId="166" fontId="7" fillId="0" borderId="0" xfId="21" applyAlignment="1">
      <alignment horizontal="right" vertical="top"/>
    </xf>
    <xf numFmtId="0" fontId="7" fillId="0" borderId="0" xfId="29" applyFont="1" applyAlignment="1">
      <alignment horizontal="right" vertical="top"/>
    </xf>
    <xf numFmtId="168" fontId="17" fillId="0" borderId="0" xfId="11" applyFont="1">
      <alignment vertical="top"/>
    </xf>
    <xf numFmtId="0" fontId="31" fillId="0" borderId="0" xfId="29" applyFont="1" applyAlignment="1">
      <alignment vertical="top"/>
    </xf>
    <xf numFmtId="0" fontId="7" fillId="0" borderId="0" xfId="29" applyFont="1" applyAlignment="1">
      <alignment horizontal="center" vertical="top"/>
    </xf>
    <xf numFmtId="0" fontId="26" fillId="0" borderId="0" xfId="29" applyFont="1" applyAlignment="1">
      <alignment horizontal="right" vertical="top"/>
    </xf>
    <xf numFmtId="0" fontId="26" fillId="0" borderId="0" xfId="29" applyFont="1"/>
    <xf numFmtId="166" fontId="32" fillId="0" borderId="0" xfId="21" applyFont="1">
      <alignment vertical="top"/>
    </xf>
    <xf numFmtId="166" fontId="33" fillId="0" borderId="0" xfId="21" applyFont="1">
      <alignment vertical="top"/>
    </xf>
    <xf numFmtId="0" fontId="34" fillId="0" borderId="0" xfId="29" applyFont="1" applyAlignment="1">
      <alignment vertical="top"/>
    </xf>
    <xf numFmtId="0" fontId="36" fillId="0" borderId="0" xfId="29" applyFont="1" applyAlignment="1">
      <alignment vertical="top"/>
    </xf>
    <xf numFmtId="0" fontId="20" fillId="0" borderId="0" xfId="29" applyFont="1"/>
    <xf numFmtId="0" fontId="7" fillId="8" borderId="0" xfId="29" applyFont="1" applyFill="1" applyAlignment="1">
      <alignment vertical="top"/>
    </xf>
    <xf numFmtId="166" fontId="37" fillId="0" borderId="0" xfId="21" applyFont="1">
      <alignment vertical="top"/>
    </xf>
    <xf numFmtId="166" fontId="27" fillId="0" borderId="0" xfId="21" applyFont="1" applyAlignment="1">
      <alignment horizontal="right" vertical="top"/>
    </xf>
    <xf numFmtId="0" fontId="7" fillId="6" borderId="0" xfId="29" applyFont="1" applyFill="1" applyAlignment="1">
      <alignment vertical="top"/>
    </xf>
    <xf numFmtId="166" fontId="38" fillId="0" borderId="0" xfId="0" applyFont="1">
      <alignment vertical="top"/>
    </xf>
    <xf numFmtId="166" fontId="23" fillId="0" borderId="0" xfId="21" applyFont="1" applyAlignment="1">
      <alignment horizontal="right" vertical="top"/>
    </xf>
    <xf numFmtId="166" fontId="39" fillId="0" borderId="0" xfId="0" applyFont="1">
      <alignment vertical="top"/>
    </xf>
    <xf numFmtId="0" fontId="9" fillId="0" borderId="0" xfId="29"/>
    <xf numFmtId="166" fontId="40" fillId="0" borderId="0" xfId="0" applyFont="1">
      <alignment vertical="top"/>
    </xf>
    <xf numFmtId="166" fontId="41" fillId="0" borderId="0" xfId="0" applyFont="1">
      <alignment vertical="top"/>
    </xf>
    <xf numFmtId="166" fontId="42" fillId="0" borderId="0" xfId="21" applyFont="1">
      <alignment vertical="top"/>
    </xf>
    <xf numFmtId="166" fontId="35" fillId="0" borderId="0" xfId="21" applyFont="1">
      <alignment vertical="top"/>
    </xf>
    <xf numFmtId="168" fontId="7" fillId="0" borderId="0" xfId="21" applyNumberFormat="1">
      <alignment vertical="top"/>
    </xf>
    <xf numFmtId="0" fontId="43" fillId="0" borderId="0" xfId="29" applyFont="1" applyAlignment="1">
      <alignment vertical="top"/>
    </xf>
    <xf numFmtId="0" fontId="36" fillId="0" borderId="0" xfId="29" applyFont="1"/>
    <xf numFmtId="0" fontId="7" fillId="11" borderId="0" xfId="29" applyFont="1" applyFill="1" applyAlignment="1">
      <alignment horizontal="center" vertical="top"/>
    </xf>
    <xf numFmtId="0" fontId="44" fillId="7" borderId="0" xfId="29" applyFont="1" applyFill="1" applyAlignment="1">
      <alignment vertical="center"/>
    </xf>
    <xf numFmtId="0" fontId="45" fillId="3" borderId="0" xfId="42" applyFont="1"/>
    <xf numFmtId="166" fontId="17" fillId="0" borderId="0" xfId="21" applyFont="1" applyAlignment="1">
      <alignment horizontal="right" vertical="top"/>
    </xf>
    <xf numFmtId="166" fontId="45" fillId="13" borderId="0" xfId="29" applyNumberFormat="1" applyFont="1" applyFill="1" applyAlignment="1">
      <alignment vertical="top"/>
    </xf>
    <xf numFmtId="0" fontId="44" fillId="0" borderId="0" xfId="29" applyFont="1" applyAlignment="1">
      <alignment vertical="top"/>
    </xf>
    <xf numFmtId="0" fontId="7" fillId="14" borderId="0" xfId="29" applyFont="1" applyFill="1" applyAlignment="1">
      <alignment horizontal="center" vertical="top"/>
    </xf>
    <xf numFmtId="166" fontId="13" fillId="0" borderId="0" xfId="21" applyFont="1" applyAlignment="1">
      <alignment horizontal="right" vertical="top"/>
    </xf>
    <xf numFmtId="0" fontId="7" fillId="8" borderId="0" xfId="29" applyFont="1" applyFill="1" applyAlignment="1">
      <alignment horizontal="center" vertical="top"/>
    </xf>
    <xf numFmtId="166" fontId="46" fillId="4" borderId="0" xfId="29" applyNumberFormat="1" applyFont="1" applyFill="1" applyAlignment="1">
      <alignment vertical="top"/>
    </xf>
    <xf numFmtId="166" fontId="7" fillId="9" borderId="0" xfId="29" applyNumberFormat="1" applyFont="1" applyFill="1" applyAlignment="1">
      <alignment horizontal="center" vertical="top"/>
    </xf>
    <xf numFmtId="166" fontId="47" fillId="0" borderId="0" xfId="21" applyFont="1" applyFill="1">
      <alignment vertical="top"/>
    </xf>
    <xf numFmtId="0" fontId="48" fillId="4" borderId="0" xfId="29" applyFont="1" applyFill="1" applyAlignment="1">
      <alignment vertical="center"/>
    </xf>
    <xf numFmtId="166" fontId="14" fillId="0" borderId="0" xfId="0" applyFont="1" applyAlignment="1"/>
    <xf numFmtId="0" fontId="49" fillId="0" borderId="0" xfId="29" applyFont="1" applyAlignment="1">
      <alignment vertical="top"/>
    </xf>
    <xf numFmtId="166" fontId="10" fillId="0" borderId="0" xfId="15" applyNumberFormat="1" applyFill="1" applyAlignment="1">
      <alignment vertical="top"/>
    </xf>
    <xf numFmtId="0" fontId="9" fillId="2" borderId="0" xfId="29" applyFill="1"/>
    <xf numFmtId="0" fontId="7" fillId="15" borderId="0" xfId="29" applyFont="1" applyFill="1" applyAlignment="1">
      <alignment vertical="top"/>
    </xf>
    <xf numFmtId="0" fontId="7" fillId="2" borderId="0" xfId="29" applyFont="1" applyFill="1" applyAlignment="1">
      <alignment horizontal="center" vertical="top"/>
    </xf>
    <xf numFmtId="0" fontId="50" fillId="0" borderId="0" xfId="29" applyFont="1" applyAlignment="1">
      <alignment vertical="top"/>
    </xf>
    <xf numFmtId="0" fontId="7" fillId="16" borderId="0" xfId="42" applyFont="1" applyFill="1" applyBorder="1" applyAlignment="1">
      <alignment horizontal="center" vertical="top"/>
    </xf>
    <xf numFmtId="0" fontId="44" fillId="8" borderId="0" xfId="29" applyFont="1" applyFill="1" applyAlignment="1">
      <alignment vertical="top"/>
    </xf>
    <xf numFmtId="176" fontId="17" fillId="0" borderId="0" xfId="21" applyNumberFormat="1" applyFont="1" applyFill="1" applyAlignment="1">
      <alignment horizontal="left" vertical="top"/>
    </xf>
    <xf numFmtId="169" fontId="7" fillId="0" borderId="0" xfId="1" applyNumberFormat="1">
      <alignment vertical="top"/>
    </xf>
    <xf numFmtId="166" fontId="7" fillId="7" borderId="0" xfId="21" applyFill="1">
      <alignment vertical="top"/>
    </xf>
    <xf numFmtId="166" fontId="7" fillId="7" borderId="0" xfId="21" applyFill="1" applyAlignment="1">
      <alignment horizontal="right" vertical="top"/>
    </xf>
    <xf numFmtId="166" fontId="25" fillId="7" borderId="0" xfId="21" applyFont="1" applyFill="1">
      <alignment vertical="top"/>
    </xf>
    <xf numFmtId="166" fontId="22" fillId="7" borderId="0" xfId="21" applyFont="1" applyFill="1">
      <alignment vertical="top"/>
    </xf>
    <xf numFmtId="166" fontId="52" fillId="0" borderId="0" xfId="21" applyFont="1">
      <alignment vertical="top"/>
    </xf>
    <xf numFmtId="169" fontId="7" fillId="0" borderId="0" xfId="21" applyNumberFormat="1">
      <alignment vertical="top"/>
    </xf>
    <xf numFmtId="164" fontId="44" fillId="0" borderId="0" xfId="45" applyFont="1" applyAlignment="1">
      <alignment vertical="top"/>
    </xf>
    <xf numFmtId="174" fontId="44" fillId="0" borderId="0" xfId="33" applyFont="1">
      <alignment vertical="top"/>
    </xf>
    <xf numFmtId="177" fontId="44" fillId="0" borderId="0" xfId="45" applyNumberFormat="1" applyFont="1" applyAlignment="1">
      <alignment vertical="top"/>
    </xf>
    <xf numFmtId="168" fontId="49" fillId="0" borderId="0" xfId="4" applyFont="1">
      <alignment vertical="top"/>
    </xf>
    <xf numFmtId="168" fontId="44" fillId="0" borderId="0" xfId="4" applyFont="1">
      <alignment vertical="top"/>
    </xf>
    <xf numFmtId="1" fontId="49" fillId="0" borderId="0" xfId="29" applyNumberFormat="1" applyFont="1" applyAlignment="1">
      <alignment vertical="top"/>
    </xf>
    <xf numFmtId="1" fontId="49" fillId="0" borderId="0" xfId="33" applyNumberFormat="1" applyFont="1">
      <alignment vertical="top"/>
    </xf>
    <xf numFmtId="168" fontId="12" fillId="12" borderId="2" xfId="19" applyNumberFormat="1" applyFill="1" applyBorder="1" applyProtection="1">
      <alignment vertical="top"/>
      <protection locked="0"/>
    </xf>
    <xf numFmtId="166" fontId="12" fillId="12" borderId="2" xfId="20" applyFill="1" applyBorder="1" applyProtection="1">
      <alignment vertical="top"/>
      <protection locked="0"/>
    </xf>
    <xf numFmtId="169" fontId="12" fillId="0" borderId="2" xfId="20" applyNumberFormat="1" applyFill="1" applyBorder="1" applyProtection="1">
      <alignment vertical="top"/>
      <protection locked="0"/>
    </xf>
    <xf numFmtId="166" fontId="55" fillId="0" borderId="0" xfId="21" applyFont="1">
      <alignment vertical="top"/>
    </xf>
    <xf numFmtId="166" fontId="56" fillId="0" borderId="0" xfId="21" applyFont="1">
      <alignment vertical="top"/>
    </xf>
    <xf numFmtId="166" fontId="57" fillId="0" borderId="0" xfId="21" applyFont="1" applyAlignment="1">
      <alignment horizontal="right" vertical="top"/>
    </xf>
    <xf numFmtId="166" fontId="49" fillId="0" borderId="0" xfId="21" applyFont="1">
      <alignment vertical="top"/>
    </xf>
    <xf numFmtId="166" fontId="58" fillId="0" borderId="0" xfId="21" applyFont="1">
      <alignment vertical="top"/>
    </xf>
    <xf numFmtId="166" fontId="59" fillId="0" borderId="0" xfId="21" applyFont="1">
      <alignment vertical="top"/>
    </xf>
    <xf numFmtId="166" fontId="60" fillId="0" borderId="0" xfId="21" applyFont="1" applyAlignment="1">
      <alignment horizontal="right" vertical="top"/>
    </xf>
    <xf numFmtId="166" fontId="60" fillId="0" borderId="0" xfId="21" applyFont="1">
      <alignment vertical="top"/>
    </xf>
    <xf numFmtId="166" fontId="58" fillId="0" borderId="0" xfId="21" applyFont="1" applyFill="1">
      <alignment vertical="top"/>
    </xf>
    <xf numFmtId="170" fontId="60" fillId="0" borderId="0" xfId="21" applyNumberFormat="1" applyFont="1">
      <alignment vertical="top"/>
    </xf>
    <xf numFmtId="166" fontId="63" fillId="0" borderId="0" xfId="21" applyFont="1">
      <alignment vertical="top"/>
    </xf>
    <xf numFmtId="166" fontId="64" fillId="0" borderId="0" xfId="21" applyFont="1">
      <alignment vertical="top"/>
    </xf>
    <xf numFmtId="166" fontId="44" fillId="0" borderId="0" xfId="21" applyFont="1">
      <alignment vertical="top"/>
    </xf>
    <xf numFmtId="166" fontId="65" fillId="0" borderId="0" xfId="21" applyFont="1">
      <alignment vertical="top"/>
    </xf>
    <xf numFmtId="166" fontId="66" fillId="0" borderId="0" xfId="21" applyFont="1">
      <alignment vertical="top"/>
    </xf>
    <xf numFmtId="166" fontId="62" fillId="0" borderId="0" xfId="21" applyFont="1" applyAlignment="1">
      <alignment horizontal="right" vertical="top"/>
    </xf>
    <xf numFmtId="166" fontId="62" fillId="0" borderId="0" xfId="21" applyFont="1">
      <alignment vertical="top"/>
    </xf>
    <xf numFmtId="166" fontId="22" fillId="0" borderId="0" xfId="21" applyFont="1" applyFill="1">
      <alignment vertical="top"/>
    </xf>
    <xf numFmtId="166" fontId="25" fillId="0" borderId="0" xfId="21" applyFont="1" applyFill="1">
      <alignment vertical="top"/>
    </xf>
    <xf numFmtId="166" fontId="13" fillId="0" borderId="0" xfId="21" applyFont="1" applyFill="1" applyAlignment="1">
      <alignment horizontal="right" vertical="top"/>
    </xf>
    <xf numFmtId="166" fontId="7" fillId="0" borderId="0" xfId="21" applyFill="1">
      <alignment vertical="top"/>
    </xf>
    <xf numFmtId="172" fontId="12" fillId="0" borderId="2" xfId="20" applyNumberFormat="1" applyFill="1" applyBorder="1" applyProtection="1">
      <alignment vertical="top"/>
      <protection locked="0"/>
    </xf>
    <xf numFmtId="166" fontId="54" fillId="0" borderId="0" xfId="21" applyFont="1" applyAlignment="1">
      <alignment horizontal="right" vertical="top"/>
    </xf>
    <xf numFmtId="166" fontId="49" fillId="0" borderId="0" xfId="21" applyFont="1" applyAlignment="1">
      <alignment horizontal="right" vertical="top"/>
    </xf>
    <xf numFmtId="166" fontId="49" fillId="0" borderId="0" xfId="1" applyFont="1">
      <alignment vertical="top"/>
    </xf>
    <xf numFmtId="172" fontId="49" fillId="0" borderId="0" xfId="1" applyNumberFormat="1" applyFont="1">
      <alignment vertical="top"/>
    </xf>
    <xf numFmtId="179" fontId="44" fillId="0" borderId="0" xfId="21" applyNumberFormat="1" applyFont="1">
      <alignment vertical="top"/>
    </xf>
    <xf numFmtId="179" fontId="7" fillId="0" borderId="0" xfId="21" applyNumberFormat="1">
      <alignment vertical="top"/>
    </xf>
    <xf numFmtId="179" fontId="49" fillId="0" borderId="0" xfId="21" applyNumberFormat="1" applyFont="1">
      <alignment vertical="top"/>
    </xf>
    <xf numFmtId="179" fontId="44" fillId="0" borderId="0" xfId="21" applyNumberFormat="1" applyFont="1" applyFill="1">
      <alignment vertical="top"/>
    </xf>
    <xf numFmtId="169" fontId="44" fillId="0" borderId="0" xfId="21" applyNumberFormat="1" applyFont="1" applyFill="1">
      <alignment vertical="top"/>
    </xf>
    <xf numFmtId="179" fontId="7" fillId="0" borderId="0" xfId="21" applyNumberFormat="1" applyFill="1">
      <alignment vertical="top"/>
    </xf>
    <xf numFmtId="166" fontId="49" fillId="0" borderId="0" xfId="21" applyFont="1" applyFill="1">
      <alignment vertical="top"/>
    </xf>
    <xf numFmtId="166" fontId="55" fillId="0" borderId="0" xfId="21" applyFont="1" applyFill="1">
      <alignment vertical="top"/>
    </xf>
    <xf numFmtId="166" fontId="52" fillId="0" borderId="0" xfId="21" applyFont="1" applyFill="1">
      <alignment vertical="top"/>
    </xf>
    <xf numFmtId="166" fontId="7" fillId="0" borderId="0" xfId="21" applyFill="1" applyAlignment="1">
      <alignment horizontal="right" vertical="top"/>
    </xf>
    <xf numFmtId="166" fontId="62" fillId="0" borderId="0" xfId="21" applyFont="1" applyFill="1">
      <alignment vertical="top"/>
    </xf>
    <xf numFmtId="166" fontId="59" fillId="0" borderId="0" xfId="21" applyFont="1" applyFill="1">
      <alignment vertical="top"/>
    </xf>
    <xf numFmtId="166" fontId="60" fillId="0" borderId="0" xfId="21" applyFont="1" applyFill="1" applyAlignment="1">
      <alignment horizontal="right" vertical="top"/>
    </xf>
    <xf numFmtId="166" fontId="60" fillId="0" borderId="0" xfId="21" applyFont="1" applyFill="1">
      <alignment vertical="top"/>
    </xf>
    <xf numFmtId="166" fontId="65" fillId="0" borderId="0" xfId="21" applyFont="1" applyFill="1">
      <alignment vertical="top"/>
    </xf>
    <xf numFmtId="166" fontId="66" fillId="0" borderId="0" xfId="21" applyFont="1" applyFill="1">
      <alignment vertical="top"/>
    </xf>
    <xf numFmtId="166" fontId="62" fillId="0" borderId="0" xfId="21" applyFont="1" applyFill="1" applyAlignment="1">
      <alignment horizontal="right" vertical="top"/>
    </xf>
    <xf numFmtId="166" fontId="49" fillId="0" borderId="3" xfId="21" applyFont="1" applyFill="1" applyBorder="1">
      <alignment vertical="top"/>
    </xf>
    <xf numFmtId="166" fontId="49" fillId="0" borderId="0" xfId="21" applyFont="1" applyFill="1" applyBorder="1">
      <alignment vertical="top"/>
    </xf>
    <xf numFmtId="166" fontId="56" fillId="0" borderId="0" xfId="21" applyFont="1" applyFill="1">
      <alignment vertical="top"/>
    </xf>
    <xf numFmtId="166" fontId="49" fillId="0" borderId="0" xfId="21" applyFont="1" applyFill="1" applyAlignment="1">
      <alignment horizontal="right" vertical="top"/>
    </xf>
    <xf numFmtId="169" fontId="49" fillId="0" borderId="0" xfId="21" applyNumberFormat="1" applyFont="1" applyFill="1">
      <alignment vertical="top"/>
    </xf>
    <xf numFmtId="166" fontId="67" fillId="0" borderId="0" xfId="0" applyFont="1" applyFill="1">
      <alignment vertical="top"/>
    </xf>
    <xf numFmtId="166" fontId="17" fillId="0" borderId="0" xfId="21" applyFont="1" applyFill="1" applyAlignment="1">
      <alignment horizontal="left" vertical="center"/>
    </xf>
    <xf numFmtId="166" fontId="44" fillId="0" borderId="0" xfId="21" applyFont="1" applyFill="1">
      <alignment vertical="top"/>
    </xf>
    <xf numFmtId="169" fontId="12" fillId="0" borderId="1" xfId="20" applyNumberFormat="1" applyFill="1" applyProtection="1">
      <alignment vertical="top"/>
      <protection locked="0"/>
    </xf>
    <xf numFmtId="172" fontId="12" fillId="0" borderId="0" xfId="20" applyNumberFormat="1" applyFill="1" applyBorder="1" applyProtection="1">
      <alignment vertical="top"/>
      <protection locked="0"/>
    </xf>
    <xf numFmtId="181" fontId="7" fillId="0" borderId="0" xfId="45" applyNumberFormat="1" applyFont="1" applyAlignment="1">
      <alignment vertical="top"/>
    </xf>
    <xf numFmtId="183" fontId="49" fillId="0" borderId="0" xfId="21" applyNumberFormat="1" applyFont="1">
      <alignment vertical="top"/>
    </xf>
    <xf numFmtId="173" fontId="68" fillId="10" borderId="0" xfId="0" applyNumberFormat="1" applyFont="1" applyFill="1" applyBorder="1" applyAlignment="1">
      <alignment horizontal="center" vertical="top"/>
    </xf>
    <xf numFmtId="166" fontId="69" fillId="0" borderId="0" xfId="0" applyFont="1">
      <alignment vertical="top"/>
    </xf>
    <xf numFmtId="166" fontId="0" fillId="18" borderId="0" xfId="0" applyFill="1">
      <alignment vertical="top"/>
    </xf>
    <xf numFmtId="166" fontId="40" fillId="0" borderId="0" xfId="21" applyFont="1">
      <alignment vertical="top"/>
    </xf>
    <xf numFmtId="172" fontId="40" fillId="0" borderId="0" xfId="21" applyNumberFormat="1" applyFont="1">
      <alignment vertical="top"/>
    </xf>
    <xf numFmtId="169" fontId="17" fillId="0" borderId="0" xfId="1" applyNumberFormat="1" applyFont="1">
      <alignment vertical="top"/>
    </xf>
    <xf numFmtId="166" fontId="68" fillId="0" borderId="0" xfId="21" applyFont="1">
      <alignment vertical="top"/>
    </xf>
    <xf numFmtId="169" fontId="68" fillId="0" borderId="0" xfId="21" applyNumberFormat="1" applyFont="1">
      <alignment vertical="top"/>
    </xf>
    <xf numFmtId="166" fontId="40" fillId="0" borderId="0" xfId="21" applyFont="1" applyFill="1">
      <alignment vertical="top"/>
    </xf>
    <xf numFmtId="172" fontId="40" fillId="0" borderId="0" xfId="21" applyNumberFormat="1" applyFont="1" applyFill="1">
      <alignment vertical="top"/>
    </xf>
    <xf numFmtId="166" fontId="68" fillId="0" borderId="0" xfId="21" applyFont="1" applyFill="1">
      <alignment vertical="top"/>
    </xf>
    <xf numFmtId="169" fontId="68" fillId="0" borderId="0" xfId="21" applyNumberFormat="1" applyFont="1" applyFill="1">
      <alignment vertical="top"/>
    </xf>
    <xf numFmtId="169" fontId="18" fillId="12" borderId="2" xfId="20" applyNumberFormat="1" applyFont="1" applyFill="1" applyBorder="1" applyProtection="1">
      <alignment vertical="top"/>
      <protection locked="0"/>
    </xf>
    <xf numFmtId="166" fontId="17" fillId="0" borderId="0" xfId="21" applyFont="1" applyFill="1" applyAlignment="1">
      <alignment vertical="top" wrapText="1"/>
    </xf>
    <xf numFmtId="14" fontId="17" fillId="0" borderId="0" xfId="43" applyNumberFormat="1" applyFont="1" applyFill="1" applyAlignment="1">
      <alignment horizontal="left" vertical="top"/>
    </xf>
    <xf numFmtId="0" fontId="3" fillId="0" borderId="0" xfId="61"/>
    <xf numFmtId="0" fontId="70" fillId="0" borderId="0" xfId="61" applyFont="1"/>
    <xf numFmtId="0" fontId="70" fillId="0" borderId="0" xfId="61" applyFont="1" applyAlignment="1">
      <alignment horizontal="right"/>
    </xf>
    <xf numFmtId="178" fontId="70" fillId="0" borderId="0" xfId="61" applyNumberFormat="1" applyFont="1"/>
    <xf numFmtId="178" fontId="3" fillId="0" borderId="0" xfId="61" applyNumberFormat="1"/>
    <xf numFmtId="0" fontId="3" fillId="0" borderId="0" xfId="61" applyAlignment="1">
      <alignment horizontal="right"/>
    </xf>
    <xf numFmtId="0" fontId="22" fillId="0" borderId="0" xfId="61" applyFont="1" applyAlignment="1">
      <alignment vertical="center"/>
    </xf>
    <xf numFmtId="0" fontId="71" fillId="0" borderId="0" xfId="61" applyFont="1" applyAlignment="1">
      <alignment vertical="center"/>
    </xf>
    <xf numFmtId="166" fontId="13" fillId="0" borderId="0" xfId="0" applyFont="1" applyFill="1" applyAlignment="1">
      <alignment vertical="center"/>
    </xf>
    <xf numFmtId="0" fontId="72" fillId="0" borderId="0" xfId="61" applyFont="1" applyAlignment="1">
      <alignment vertical="center"/>
    </xf>
    <xf numFmtId="0" fontId="0" fillId="0" borderId="0" xfId="0" applyNumberFormat="1" applyAlignment="1"/>
    <xf numFmtId="0" fontId="0" fillId="20" borderId="0" xfId="0" applyNumberFormat="1" applyFill="1" applyAlignment="1"/>
    <xf numFmtId="184" fontId="0" fillId="20" borderId="0" xfId="0" applyNumberFormat="1" applyFill="1" applyAlignment="1"/>
    <xf numFmtId="180" fontId="0" fillId="20" borderId="0" xfId="0" applyNumberFormat="1" applyFill="1" applyAlignment="1"/>
    <xf numFmtId="169" fontId="12" fillId="12" borderId="1" xfId="20" applyNumberFormat="1" applyFill="1" applyProtection="1">
      <alignment vertical="top"/>
      <protection locked="0"/>
    </xf>
    <xf numFmtId="169" fontId="12" fillId="12" borderId="2" xfId="20" applyNumberFormat="1" applyFill="1" applyBorder="1" applyProtection="1">
      <alignment vertical="top"/>
      <protection locked="0"/>
    </xf>
    <xf numFmtId="166" fontId="12" fillId="12" borderId="2" xfId="20" applyFill="1" applyBorder="1" applyAlignment="1" applyProtection="1">
      <alignment horizontal="center" vertical="top"/>
      <protection locked="0"/>
    </xf>
    <xf numFmtId="179" fontId="44" fillId="0" borderId="0" xfId="21" applyNumberFormat="1" applyFont="1" applyAlignment="1">
      <alignment horizontal="right" vertical="top"/>
    </xf>
    <xf numFmtId="166" fontId="44" fillId="0" borderId="0" xfId="21" applyFont="1" applyAlignment="1">
      <alignment horizontal="left" vertical="top"/>
    </xf>
    <xf numFmtId="179" fontId="7" fillId="0" borderId="0" xfId="21" applyNumberFormat="1" applyAlignment="1">
      <alignment horizontal="right" vertical="top"/>
    </xf>
    <xf numFmtId="179" fontId="44" fillId="0" borderId="0" xfId="21" applyNumberFormat="1" applyFont="1" applyFill="1" applyAlignment="1">
      <alignment horizontal="right" vertical="top"/>
    </xf>
    <xf numFmtId="179" fontId="7" fillId="0" borderId="0" xfId="21" applyNumberFormat="1" applyFill="1" applyAlignment="1">
      <alignment horizontal="right" vertical="top"/>
    </xf>
    <xf numFmtId="179" fontId="49" fillId="0" borderId="3" xfId="21" applyNumberFormat="1" applyFont="1" applyFill="1" applyBorder="1" applyAlignment="1">
      <alignment horizontal="right" vertical="top"/>
    </xf>
    <xf numFmtId="179" fontId="49" fillId="0" borderId="0" xfId="21" applyNumberFormat="1" applyFont="1" applyFill="1" applyBorder="1" applyAlignment="1">
      <alignment horizontal="right" vertical="top"/>
    </xf>
    <xf numFmtId="180" fontId="7" fillId="0" borderId="0" xfId="21" applyNumberFormat="1" applyAlignment="1">
      <alignment horizontal="right" vertical="top"/>
    </xf>
    <xf numFmtId="180" fontId="7" fillId="0" borderId="0" xfId="21" applyNumberFormat="1" applyFill="1" applyAlignment="1">
      <alignment horizontal="right" vertical="top"/>
    </xf>
    <xf numFmtId="180" fontId="49" fillId="0" borderId="3" xfId="21" applyNumberFormat="1" applyFont="1" applyFill="1" applyBorder="1" applyAlignment="1">
      <alignment horizontal="right" vertical="top"/>
    </xf>
    <xf numFmtId="169" fontId="44" fillId="0" borderId="0" xfId="21" applyNumberFormat="1" applyFont="1" applyFill="1" applyAlignment="1">
      <alignment horizontal="right" vertical="top"/>
    </xf>
    <xf numFmtId="179" fontId="49" fillId="0" borderId="0" xfId="21" applyNumberFormat="1" applyFont="1" applyAlignment="1">
      <alignment horizontal="right" vertical="top"/>
    </xf>
    <xf numFmtId="182" fontId="7" fillId="0" borderId="0" xfId="21" applyNumberFormat="1" applyAlignment="1">
      <alignment horizontal="right" vertical="top"/>
    </xf>
    <xf numFmtId="166" fontId="7" fillId="0" borderId="0" xfId="21" applyAlignment="1">
      <alignment horizontal="left" vertical="top"/>
    </xf>
    <xf numFmtId="166" fontId="7" fillId="0" borderId="0" xfId="21" applyFill="1" applyAlignment="1">
      <alignment horizontal="left" vertical="top"/>
    </xf>
    <xf numFmtId="166" fontId="49" fillId="0" borderId="0" xfId="21" applyFont="1" applyAlignment="1">
      <alignment horizontal="left" vertical="top"/>
    </xf>
    <xf numFmtId="166" fontId="7" fillId="7" borderId="0" xfId="21" applyFill="1" applyAlignment="1">
      <alignment horizontal="left" vertical="top"/>
    </xf>
    <xf numFmtId="166" fontId="49" fillId="0" borderId="3" xfId="21" applyFont="1" applyFill="1" applyBorder="1" applyAlignment="1">
      <alignment horizontal="left" vertical="top"/>
    </xf>
    <xf numFmtId="166" fontId="49" fillId="0" borderId="0" xfId="21" applyFont="1" applyFill="1" applyBorder="1" applyAlignment="1">
      <alignment horizontal="left" vertical="top"/>
    </xf>
    <xf numFmtId="0" fontId="75" fillId="0" borderId="0" xfId="62"/>
    <xf numFmtId="0" fontId="74" fillId="0" borderId="0" xfId="62" applyFont="1"/>
    <xf numFmtId="0" fontId="73" fillId="19" borderId="0" xfId="62" applyFont="1" applyFill="1"/>
    <xf numFmtId="0" fontId="75" fillId="21" borderId="0" xfId="62" applyFill="1"/>
    <xf numFmtId="184" fontId="0" fillId="22" borderId="0" xfId="0" applyNumberFormat="1" applyFill="1" applyAlignment="1"/>
    <xf numFmtId="0" fontId="0" fillId="22" borderId="0" xfId="0" applyNumberFormat="1" applyFill="1" applyAlignment="1"/>
    <xf numFmtId="166" fontId="0" fillId="0" borderId="0" xfId="0" applyFill="1">
      <alignment vertical="top"/>
    </xf>
    <xf numFmtId="180" fontId="0" fillId="22" borderId="0" xfId="0" applyNumberFormat="1" applyFill="1" applyAlignment="1"/>
    <xf numFmtId="166" fontId="77" fillId="0" borderId="0" xfId="0" applyFont="1" applyAlignment="1"/>
    <xf numFmtId="166" fontId="73" fillId="24" borderId="4" xfId="0" applyFont="1" applyFill="1" applyBorder="1" applyAlignment="1">
      <alignment wrapText="1"/>
    </xf>
    <xf numFmtId="166" fontId="73" fillId="24" borderId="5" xfId="0" applyFont="1" applyFill="1" applyBorder="1" applyAlignment="1">
      <alignment wrapText="1"/>
    </xf>
    <xf numFmtId="166" fontId="0" fillId="0" borderId="4" xfId="0" applyBorder="1" applyAlignment="1"/>
    <xf numFmtId="166" fontId="0" fillId="0" borderId="5" xfId="0" applyBorder="1" applyAlignment="1"/>
    <xf numFmtId="184" fontId="0" fillId="20" borderId="4" xfId="0" applyNumberFormat="1" applyFill="1" applyBorder="1" applyAlignment="1"/>
    <xf numFmtId="184" fontId="0" fillId="20" borderId="5" xfId="0" applyNumberFormat="1" applyFill="1" applyBorder="1" applyAlignment="1"/>
    <xf numFmtId="180" fontId="75" fillId="25" borderId="0" xfId="62" applyNumberFormat="1" applyFill="1"/>
    <xf numFmtId="182" fontId="7" fillId="0" borderId="0" xfId="21" applyNumberFormat="1" applyFill="1" applyAlignment="1">
      <alignment horizontal="right" vertical="top"/>
    </xf>
    <xf numFmtId="182" fontId="7" fillId="0" borderId="0" xfId="21" applyNumberFormat="1">
      <alignment vertical="top"/>
    </xf>
    <xf numFmtId="0" fontId="2" fillId="0" borderId="0" xfId="63" applyAlignment="1">
      <alignment vertical="center" wrapText="1"/>
    </xf>
    <xf numFmtId="0" fontId="2" fillId="0" borderId="0" xfId="63" applyAlignment="1">
      <alignment horizontal="center" vertical="center" wrapText="1"/>
    </xf>
    <xf numFmtId="0" fontId="78" fillId="7" borderId="6" xfId="63" applyFont="1" applyFill="1" applyBorder="1" applyAlignment="1">
      <alignment horizontal="center" vertical="center" wrapText="1"/>
    </xf>
    <xf numFmtId="0" fontId="78" fillId="7" borderId="8" xfId="63" applyFont="1" applyFill="1" applyBorder="1" applyAlignment="1">
      <alignment horizontal="center" vertical="center" wrapText="1"/>
    </xf>
    <xf numFmtId="0" fontId="78" fillId="7" borderId="9" xfId="63" applyFont="1" applyFill="1" applyBorder="1" applyAlignment="1">
      <alignment horizontal="center" vertical="center" wrapText="1"/>
    </xf>
    <xf numFmtId="0" fontId="2" fillId="0" borderId="0" xfId="63"/>
    <xf numFmtId="0" fontId="78" fillId="7" borderId="11" xfId="63" applyFont="1" applyFill="1" applyBorder="1" applyAlignment="1">
      <alignment vertical="center" wrapText="1"/>
    </xf>
    <xf numFmtId="0" fontId="81" fillId="26" borderId="12" xfId="63" applyFont="1" applyFill="1" applyBorder="1" applyAlignment="1">
      <alignment horizontal="right" vertical="center" wrapText="1"/>
    </xf>
    <xf numFmtId="0" fontId="2" fillId="0" borderId="0" xfId="64"/>
    <xf numFmtId="0" fontId="74" fillId="0" borderId="0" xfId="64" applyFont="1"/>
    <xf numFmtId="0" fontId="73" fillId="19" borderId="0" xfId="64" applyFont="1" applyFill="1"/>
    <xf numFmtId="184" fontId="2" fillId="0" borderId="0" xfId="64" applyNumberFormat="1"/>
    <xf numFmtId="22" fontId="2" fillId="0" borderId="0" xfId="65" applyNumberFormat="1"/>
    <xf numFmtId="0" fontId="82" fillId="0" borderId="0" xfId="66" applyFont="1" applyAlignment="1">
      <alignment vertical="top"/>
    </xf>
    <xf numFmtId="0" fontId="2" fillId="0" borderId="0" xfId="67" applyAlignment="1">
      <alignment vertical="top"/>
    </xf>
    <xf numFmtId="184" fontId="0" fillId="22" borderId="5" xfId="0" applyNumberFormat="1" applyFill="1" applyBorder="1" applyAlignment="1"/>
    <xf numFmtId="184" fontId="0" fillId="22" borderId="4" xfId="0" applyNumberFormat="1" applyFill="1" applyBorder="1" applyAlignment="1"/>
    <xf numFmtId="3" fontId="2" fillId="0" borderId="0" xfId="64" applyNumberFormat="1"/>
    <xf numFmtId="0" fontId="73" fillId="23" borderId="0" xfId="62" applyFont="1" applyFill="1"/>
    <xf numFmtId="180" fontId="75" fillId="22" borderId="0" xfId="62" applyNumberFormat="1" applyFill="1"/>
    <xf numFmtId="0" fontId="75" fillId="22" borderId="0" xfId="62" applyFill="1"/>
    <xf numFmtId="0" fontId="75" fillId="25" borderId="0" xfId="62" applyFill="1"/>
    <xf numFmtId="185" fontId="2" fillId="0" borderId="0" xfId="64" applyNumberFormat="1"/>
    <xf numFmtId="0" fontId="84" fillId="0" borderId="0" xfId="63" applyFont="1" applyAlignment="1">
      <alignment horizontal="center" vertical="center" wrapText="1"/>
    </xf>
    <xf numFmtId="0" fontId="84" fillId="0" borderId="0" xfId="63" applyFont="1" applyAlignment="1">
      <alignment vertical="center" wrapText="1"/>
    </xf>
    <xf numFmtId="0" fontId="2" fillId="0" borderId="0" xfId="63" applyAlignment="1">
      <alignment vertical="center"/>
    </xf>
    <xf numFmtId="0" fontId="2" fillId="0" borderId="0" xfId="63" applyAlignment="1">
      <alignment horizontal="center" vertical="center"/>
    </xf>
    <xf numFmtId="0" fontId="76" fillId="0" borderId="0" xfId="63" applyFont="1" applyAlignment="1">
      <alignment vertical="center"/>
    </xf>
    <xf numFmtId="0" fontId="81" fillId="26" borderId="12" xfId="63" applyFont="1" applyFill="1" applyBorder="1" applyAlignment="1">
      <alignment horizontal="right" vertical="center"/>
    </xf>
    <xf numFmtId="0" fontId="81" fillId="26" borderId="12" xfId="63" quotePrefix="1" applyFont="1" applyFill="1" applyBorder="1" applyAlignment="1">
      <alignment horizontal="right" vertical="center"/>
    </xf>
    <xf numFmtId="0" fontId="74" fillId="0" borderId="0" xfId="0" applyNumberFormat="1" applyFont="1" applyAlignment="1"/>
    <xf numFmtId="0" fontId="73" fillId="19" borderId="0" xfId="0" applyNumberFormat="1" applyFont="1" applyFill="1" applyAlignment="1"/>
    <xf numFmtId="0" fontId="74" fillId="0" borderId="0" xfId="0" applyNumberFormat="1" applyFont="1" applyFill="1" applyAlignment="1"/>
    <xf numFmtId="0" fontId="73" fillId="23" borderId="0" xfId="0" applyNumberFormat="1" applyFont="1" applyFill="1" applyAlignment="1"/>
    <xf numFmtId="178" fontId="75" fillId="22" borderId="0" xfId="62" applyNumberFormat="1" applyFill="1"/>
    <xf numFmtId="166" fontId="74" fillId="0" borderId="0" xfId="0" applyFont="1" applyAlignment="1"/>
    <xf numFmtId="166" fontId="64" fillId="0" borderId="0" xfId="21" applyFont="1" applyFill="1">
      <alignment vertical="top"/>
    </xf>
    <xf numFmtId="166" fontId="54" fillId="0" borderId="0" xfId="21" applyFont="1" applyFill="1" applyAlignment="1">
      <alignment horizontal="right" vertical="top"/>
    </xf>
    <xf numFmtId="166" fontId="63" fillId="0" borderId="0" xfId="21" applyFont="1" applyFill="1">
      <alignment vertical="top"/>
    </xf>
    <xf numFmtId="166" fontId="54" fillId="0" borderId="0" xfId="21" applyFont="1" applyFill="1">
      <alignment vertical="top"/>
    </xf>
    <xf numFmtId="166" fontId="44" fillId="0" borderId="0" xfId="21" applyFont="1" applyFill="1" applyAlignment="1">
      <alignment horizontal="left" vertical="top"/>
    </xf>
    <xf numFmtId="0" fontId="0" fillId="0" borderId="0" xfId="0" applyNumberFormat="1" applyFill="1" applyAlignment="1"/>
    <xf numFmtId="0" fontId="0" fillId="23" borderId="0" xfId="0" applyNumberFormat="1" applyFill="1" applyAlignment="1"/>
    <xf numFmtId="0" fontId="0" fillId="0" borderId="0" xfId="0" applyNumberFormat="1" applyFill="1" applyBorder="1" applyAlignment="1"/>
    <xf numFmtId="180" fontId="0" fillId="0" borderId="0" xfId="0" applyNumberFormat="1" applyFill="1" applyBorder="1" applyAlignment="1"/>
    <xf numFmtId="184" fontId="0" fillId="0" borderId="0" xfId="0" applyNumberFormat="1" applyFill="1" applyBorder="1" applyAlignment="1"/>
    <xf numFmtId="169" fontId="17" fillId="12" borderId="10" xfId="21" applyNumberFormat="1" applyFont="1" applyFill="1" applyBorder="1">
      <alignment vertical="top"/>
    </xf>
    <xf numFmtId="0" fontId="87" fillId="0" borderId="0" xfId="63" applyFont="1"/>
    <xf numFmtId="0" fontId="79" fillId="7" borderId="9" xfId="63" applyFont="1" applyFill="1" applyBorder="1" applyAlignment="1">
      <alignment vertical="center" wrapText="1"/>
    </xf>
    <xf numFmtId="166" fontId="87" fillId="0" borderId="0" xfId="0" applyFont="1" applyAlignment="1">
      <alignment horizontal="left"/>
    </xf>
    <xf numFmtId="166" fontId="88" fillId="0" borderId="0" xfId="0" applyFont="1" applyAlignment="1"/>
    <xf numFmtId="0" fontId="85" fillId="27" borderId="9" xfId="63" applyFont="1" applyFill="1" applyBorder="1" applyAlignment="1">
      <alignment horizontal="right" vertical="center" wrapText="1"/>
    </xf>
    <xf numFmtId="0" fontId="85" fillId="27" borderId="14" xfId="63" applyFont="1" applyFill="1" applyBorder="1" applyAlignment="1">
      <alignment horizontal="right" vertical="center" wrapText="1"/>
    </xf>
    <xf numFmtId="0" fontId="85" fillId="27" borderId="15" xfId="63" applyFont="1" applyFill="1" applyBorder="1" applyAlignment="1">
      <alignment horizontal="right" vertical="center" wrapText="1"/>
    </xf>
    <xf numFmtId="0" fontId="85" fillId="27" borderId="16" xfId="63" applyFont="1" applyFill="1" applyBorder="1" applyAlignment="1">
      <alignment horizontal="right" vertical="center" wrapText="1"/>
    </xf>
    <xf numFmtId="0" fontId="85" fillId="27" borderId="6" xfId="63" applyFont="1" applyFill="1" applyBorder="1" applyAlignment="1">
      <alignment horizontal="right" vertical="center" wrapText="1"/>
    </xf>
    <xf numFmtId="0" fontId="85" fillId="27" borderId="8" xfId="63" applyFont="1" applyFill="1" applyBorder="1" applyAlignment="1">
      <alignment horizontal="right" vertical="center" wrapText="1"/>
    </xf>
    <xf numFmtId="0" fontId="85" fillId="27" borderId="11" xfId="63" applyFont="1" applyFill="1" applyBorder="1" applyAlignment="1">
      <alignment horizontal="right" vertical="center" wrapText="1"/>
    </xf>
    <xf numFmtId="0" fontId="80" fillId="28" borderId="12" xfId="63" applyFont="1" applyFill="1" applyBorder="1" applyAlignment="1">
      <alignment horizontal="right" vertical="center"/>
    </xf>
    <xf numFmtId="0" fontId="81" fillId="28" borderId="12" xfId="63" applyFont="1" applyFill="1" applyBorder="1" applyAlignment="1">
      <alignment horizontal="right" vertical="center"/>
    </xf>
    <xf numFmtId="0" fontId="85" fillId="28" borderId="6" xfId="63" applyFont="1" applyFill="1" applyBorder="1" applyAlignment="1">
      <alignment horizontal="right" vertical="center" wrapText="1"/>
    </xf>
    <xf numFmtId="0" fontId="85" fillId="28" borderId="9" xfId="63" applyFont="1" applyFill="1" applyBorder="1" applyAlignment="1">
      <alignment horizontal="right" vertical="center" wrapText="1"/>
    </xf>
    <xf numFmtId="0" fontId="85" fillId="28" borderId="17" xfId="63" applyFont="1" applyFill="1" applyBorder="1" applyAlignment="1">
      <alignment horizontal="right" vertical="center" wrapText="1"/>
    </xf>
    <xf numFmtId="0" fontId="85" fillId="28" borderId="11" xfId="63" applyFont="1" applyFill="1" applyBorder="1" applyAlignment="1">
      <alignment horizontal="right" vertical="center" wrapText="1"/>
    </xf>
    <xf numFmtId="0" fontId="85" fillId="28" borderId="8" xfId="63" applyFont="1" applyFill="1" applyBorder="1" applyAlignment="1">
      <alignment horizontal="right" vertical="center" wrapText="1"/>
    </xf>
    <xf numFmtId="0" fontId="85" fillId="28" borderId="12" xfId="63" applyFont="1" applyFill="1" applyBorder="1" applyAlignment="1">
      <alignment horizontal="right" vertical="center" wrapText="1"/>
    </xf>
    <xf numFmtId="0" fontId="89" fillId="0" borderId="0" xfId="63" applyFont="1"/>
    <xf numFmtId="0" fontId="90" fillId="28" borderId="12" xfId="63" applyFont="1" applyFill="1" applyBorder="1" applyAlignment="1">
      <alignment horizontal="right" vertical="center"/>
    </xf>
    <xf numFmtId="186" fontId="91" fillId="28" borderId="12" xfId="63" applyNumberFormat="1" applyFont="1" applyFill="1" applyBorder="1" applyAlignment="1">
      <alignment horizontal="right" vertical="center"/>
    </xf>
    <xf numFmtId="186" fontId="91" fillId="26" borderId="12" xfId="63" applyNumberFormat="1" applyFont="1" applyFill="1" applyBorder="1" applyAlignment="1">
      <alignment horizontal="right" vertical="center" wrapText="1"/>
    </xf>
    <xf numFmtId="0" fontId="91" fillId="28" borderId="12" xfId="63" applyFont="1" applyFill="1" applyBorder="1" applyAlignment="1">
      <alignment horizontal="right" vertical="center"/>
    </xf>
    <xf numFmtId="0" fontId="91" fillId="26" borderId="12" xfId="63" quotePrefix="1" applyFont="1" applyFill="1" applyBorder="1" applyAlignment="1">
      <alignment horizontal="right" vertical="center"/>
    </xf>
    <xf numFmtId="186" fontId="91" fillId="26" borderId="12" xfId="63" quotePrefix="1" applyNumberFormat="1" applyFont="1" applyFill="1" applyBorder="1" applyAlignment="1">
      <alignment horizontal="right" vertical="center"/>
    </xf>
    <xf numFmtId="186" fontId="91" fillId="26" borderId="12" xfId="63" applyNumberFormat="1" applyFont="1" applyFill="1" applyBorder="1" applyAlignment="1">
      <alignment horizontal="right" vertical="center"/>
    </xf>
    <xf numFmtId="186" fontId="90" fillId="28" borderId="12" xfId="63" applyNumberFormat="1" applyFont="1" applyFill="1" applyBorder="1" applyAlignment="1">
      <alignment horizontal="right" vertical="center"/>
    </xf>
    <xf numFmtId="184" fontId="92" fillId="27" borderId="14" xfId="63" applyNumberFormat="1" applyFont="1" applyFill="1" applyBorder="1" applyAlignment="1">
      <alignment horizontal="right" vertical="center" wrapText="1"/>
    </xf>
    <xf numFmtId="184" fontId="92" fillId="27" borderId="15" xfId="63" applyNumberFormat="1" applyFont="1" applyFill="1" applyBorder="1" applyAlignment="1">
      <alignment horizontal="right" vertical="center" wrapText="1"/>
    </xf>
    <xf numFmtId="184" fontId="92" fillId="27" borderId="16" xfId="63" applyNumberFormat="1" applyFont="1" applyFill="1" applyBorder="1" applyAlignment="1">
      <alignment horizontal="right" vertical="center" wrapText="1"/>
    </xf>
    <xf numFmtId="184" fontId="92" fillId="27" borderId="6" xfId="63" applyNumberFormat="1" applyFont="1" applyFill="1" applyBorder="1" applyAlignment="1">
      <alignment horizontal="right" vertical="center" wrapText="1"/>
    </xf>
    <xf numFmtId="184" fontId="92" fillId="27" borderId="9" xfId="63" applyNumberFormat="1" applyFont="1" applyFill="1" applyBorder="1" applyAlignment="1">
      <alignment horizontal="right" vertical="center" wrapText="1"/>
    </xf>
    <xf numFmtId="184" fontId="92" fillId="27" borderId="8" xfId="63" applyNumberFormat="1" applyFont="1" applyFill="1" applyBorder="1" applyAlignment="1">
      <alignment horizontal="right" vertical="center" wrapText="1"/>
    </xf>
    <xf numFmtId="184" fontId="92" fillId="28" borderId="9" xfId="63" applyNumberFormat="1" applyFont="1" applyFill="1" applyBorder="1" applyAlignment="1">
      <alignment horizontal="right" vertical="center" wrapText="1"/>
    </xf>
    <xf numFmtId="184" fontId="92" fillId="28" borderId="8" xfId="63" applyNumberFormat="1" applyFont="1" applyFill="1" applyBorder="1" applyAlignment="1">
      <alignment horizontal="right" vertical="center" wrapText="1"/>
    </xf>
    <xf numFmtId="184" fontId="92" fillId="28" borderId="6" xfId="63" applyNumberFormat="1" applyFont="1" applyFill="1" applyBorder="1" applyAlignment="1">
      <alignment horizontal="right" vertical="center" wrapText="1"/>
    </xf>
    <xf numFmtId="184" fontId="92" fillId="28" borderId="17" xfId="63" applyNumberFormat="1" applyFont="1" applyFill="1" applyBorder="1" applyAlignment="1">
      <alignment horizontal="right" vertical="center" wrapText="1"/>
    </xf>
    <xf numFmtId="184" fontId="92" fillId="28" borderId="11" xfId="63" applyNumberFormat="1" applyFont="1" applyFill="1" applyBorder="1" applyAlignment="1">
      <alignment horizontal="right" vertical="center" wrapText="1"/>
    </xf>
    <xf numFmtId="184" fontId="92" fillId="27" borderId="11" xfId="63" applyNumberFormat="1" applyFont="1" applyFill="1" applyBorder="1" applyAlignment="1">
      <alignment horizontal="right" vertical="center" wrapText="1"/>
    </xf>
    <xf numFmtId="184" fontId="92" fillId="28" borderId="12" xfId="63" applyNumberFormat="1" applyFont="1" applyFill="1" applyBorder="1" applyAlignment="1">
      <alignment horizontal="right" vertical="center" wrapText="1"/>
    </xf>
    <xf numFmtId="0" fontId="93" fillId="0" borderId="0" xfId="69" applyFont="1" applyAlignment="1">
      <alignment vertical="center"/>
    </xf>
    <xf numFmtId="0" fontId="94" fillId="0" borderId="0" xfId="63" applyFont="1"/>
    <xf numFmtId="0" fontId="1" fillId="0" borderId="0" xfId="63" applyFont="1"/>
    <xf numFmtId="0" fontId="1" fillId="0" borderId="0" xfId="63" applyFont="1" applyAlignment="1">
      <alignment vertical="center"/>
    </xf>
    <xf numFmtId="0" fontId="1" fillId="26" borderId="0" xfId="70" applyFill="1" applyProtection="1">
      <protection locked="0"/>
    </xf>
    <xf numFmtId="0" fontId="95" fillId="26" borderId="0" xfId="70" applyFont="1" applyFill="1" applyProtection="1">
      <protection locked="0"/>
    </xf>
    <xf numFmtId="0" fontId="1" fillId="28" borderId="0" xfId="70" applyFill="1" applyProtection="1">
      <protection locked="0"/>
    </xf>
    <xf numFmtId="0" fontId="96" fillId="4" borderId="0" xfId="70" applyFont="1" applyFill="1" applyAlignment="1" applyProtection="1">
      <alignment vertical="center"/>
      <protection locked="0"/>
    </xf>
    <xf numFmtId="0" fontId="1" fillId="4" borderId="0" xfId="70" applyFill="1" applyProtection="1">
      <protection locked="0"/>
    </xf>
    <xf numFmtId="0" fontId="96" fillId="4" borderId="0" xfId="70" applyFont="1" applyFill="1" applyProtection="1">
      <protection locked="0"/>
    </xf>
    <xf numFmtId="0" fontId="96" fillId="28" borderId="0" xfId="70" applyFont="1" applyFill="1" applyProtection="1">
      <protection locked="0"/>
    </xf>
    <xf numFmtId="0" fontId="97" fillId="26" borderId="0" xfId="70" applyFont="1" applyFill="1" applyProtection="1">
      <protection locked="0"/>
    </xf>
    <xf numFmtId="0" fontId="97" fillId="28" borderId="0" xfId="70" applyFont="1" applyFill="1" applyProtection="1">
      <protection locked="0"/>
    </xf>
    <xf numFmtId="0" fontId="97" fillId="26" borderId="0" xfId="70" applyFont="1" applyFill="1" applyAlignment="1" applyProtection="1">
      <alignment vertical="center"/>
      <protection locked="0"/>
    </xf>
    <xf numFmtId="0" fontId="98" fillId="29" borderId="21" xfId="70" applyFont="1" applyFill="1" applyBorder="1" applyAlignment="1" applyProtection="1">
      <alignment horizontal="center" vertical="center" wrapText="1"/>
      <protection locked="0"/>
    </xf>
    <xf numFmtId="0" fontId="98" fillId="29" borderId="22" xfId="70" applyFont="1" applyFill="1" applyBorder="1" applyAlignment="1" applyProtection="1">
      <alignment horizontal="center" vertical="center" wrapText="1"/>
      <protection locked="0"/>
    </xf>
    <xf numFmtId="0" fontId="99" fillId="26" borderId="0" xfId="70" applyFont="1" applyFill="1" applyAlignment="1" applyProtection="1">
      <alignment horizontal="center" vertical="center" wrapText="1"/>
      <protection locked="0"/>
    </xf>
    <xf numFmtId="0" fontId="98" fillId="28" borderId="0" xfId="71" applyFont="1" applyFill="1" applyBorder="1" applyAlignment="1" applyProtection="1">
      <alignment horizontal="center" vertical="center" wrapText="1"/>
      <protection locked="0"/>
    </xf>
    <xf numFmtId="0" fontId="1" fillId="26" borderId="0" xfId="70" applyFill="1" applyAlignment="1" applyProtection="1">
      <alignment vertical="center"/>
      <protection locked="0"/>
    </xf>
    <xf numFmtId="0" fontId="98" fillId="29" borderId="26" xfId="70" applyFont="1" applyFill="1" applyBorder="1" applyAlignment="1" applyProtection="1">
      <alignment horizontal="center" vertical="center" wrapText="1"/>
      <protection locked="0"/>
    </xf>
    <xf numFmtId="0" fontId="98" fillId="29" borderId="27" xfId="70" applyFont="1" applyFill="1" applyBorder="1" applyAlignment="1" applyProtection="1">
      <alignment horizontal="center" vertical="center" wrapText="1"/>
      <protection locked="0"/>
    </xf>
    <xf numFmtId="0" fontId="101" fillId="26" borderId="0" xfId="70" applyFont="1" applyFill="1" applyAlignment="1" applyProtection="1">
      <alignment horizontal="justify" vertical="center" wrapText="1"/>
      <protection locked="0"/>
    </xf>
    <xf numFmtId="0" fontId="102" fillId="26" borderId="0" xfId="70" applyFont="1" applyFill="1" applyAlignment="1" applyProtection="1">
      <alignment vertical="center" wrapText="1"/>
      <protection locked="0"/>
    </xf>
    <xf numFmtId="0" fontId="97" fillId="28" borderId="0" xfId="70" applyFont="1" applyFill="1" applyAlignment="1" applyProtection="1">
      <alignment vertical="center"/>
      <protection locked="0"/>
    </xf>
    <xf numFmtId="0" fontId="98" fillId="30" borderId="23" xfId="70" applyFont="1" applyFill="1" applyBorder="1" applyAlignment="1" applyProtection="1">
      <alignment horizontal="left" vertical="center" wrapText="1"/>
      <protection locked="0"/>
    </xf>
    <xf numFmtId="0" fontId="103" fillId="26" borderId="0" xfId="70" applyFont="1" applyFill="1" applyAlignment="1" applyProtection="1">
      <alignment horizontal="left" vertical="center" wrapText="1"/>
      <protection locked="0"/>
    </xf>
    <xf numFmtId="0" fontId="103" fillId="26" borderId="0" xfId="70" applyFont="1" applyFill="1" applyAlignment="1" applyProtection="1">
      <alignment horizontal="center" vertical="center" wrapText="1"/>
      <protection locked="0"/>
    </xf>
    <xf numFmtId="0" fontId="103" fillId="28" borderId="0" xfId="70" applyFont="1" applyFill="1" applyAlignment="1" applyProtection="1">
      <alignment horizontal="center" vertical="center" wrapText="1"/>
      <protection locked="0"/>
    </xf>
    <xf numFmtId="0" fontId="104" fillId="26" borderId="0" xfId="70" applyFont="1" applyFill="1" applyAlignment="1" applyProtection="1">
      <alignment horizontal="center" vertical="center" wrapText="1"/>
      <protection locked="0"/>
    </xf>
    <xf numFmtId="0" fontId="101" fillId="26" borderId="31" xfId="70" applyFont="1" applyFill="1" applyBorder="1" applyAlignment="1" applyProtection="1">
      <alignment horizontal="left" vertical="center" wrapText="1"/>
      <protection locked="0"/>
    </xf>
    <xf numFmtId="0" fontId="101" fillId="26" borderId="21" xfId="70" applyFont="1" applyFill="1" applyBorder="1" applyAlignment="1" applyProtection="1">
      <alignment horizontal="center" vertical="center" wrapText="1"/>
      <protection locked="0"/>
    </xf>
    <xf numFmtId="180" fontId="101" fillId="31" borderId="21" xfId="70" applyNumberFormat="1" applyFont="1" applyFill="1" applyBorder="1" applyAlignment="1" applyProtection="1">
      <alignment horizontal="center" vertical="center" wrapText="1"/>
      <protection locked="0"/>
    </xf>
    <xf numFmtId="180" fontId="101" fillId="32" borderId="22" xfId="70" applyNumberFormat="1" applyFont="1" applyFill="1" applyBorder="1" applyAlignment="1" applyProtection="1">
      <alignment horizontal="center" vertical="center" wrapText="1"/>
      <protection locked="0"/>
    </xf>
    <xf numFmtId="0" fontId="105" fillId="26" borderId="0" xfId="70" applyFont="1" applyFill="1" applyAlignment="1" applyProtection="1">
      <alignment horizontal="center" vertical="center" wrapText="1"/>
      <protection locked="0"/>
    </xf>
    <xf numFmtId="0" fontId="106" fillId="26" borderId="32" xfId="70" applyFont="1" applyFill="1" applyBorder="1" applyAlignment="1" applyProtection="1">
      <alignment horizontal="center" vertical="center" wrapText="1"/>
      <protection locked="0"/>
    </xf>
    <xf numFmtId="0" fontId="106" fillId="28" borderId="0" xfId="70" applyFont="1" applyFill="1" applyAlignment="1" applyProtection="1">
      <alignment horizontal="center" vertical="center" wrapText="1"/>
      <protection locked="0"/>
    </xf>
    <xf numFmtId="0" fontId="106" fillId="10" borderId="32" xfId="70" applyFont="1" applyFill="1" applyBorder="1" applyAlignment="1" applyProtection="1">
      <alignment horizontal="center" vertical="center" wrapText="1"/>
      <protection locked="0"/>
    </xf>
    <xf numFmtId="180" fontId="101" fillId="31" borderId="33" xfId="70" applyNumberFormat="1" applyFont="1" applyFill="1" applyBorder="1" applyAlignment="1" applyProtection="1">
      <alignment horizontal="center" vertical="center" wrapText="1"/>
      <protection locked="0"/>
    </xf>
    <xf numFmtId="0" fontId="107" fillId="26" borderId="0" xfId="70" applyFont="1" applyFill="1" applyAlignment="1" applyProtection="1">
      <alignment horizontal="center" vertical="center" wrapText="1"/>
      <protection locked="0"/>
    </xf>
    <xf numFmtId="0" fontId="101" fillId="26" borderId="34" xfId="70" applyFont="1" applyFill="1" applyBorder="1" applyAlignment="1" applyProtection="1">
      <alignment horizontal="left" vertical="center" wrapText="1"/>
      <protection locked="0"/>
    </xf>
    <xf numFmtId="0" fontId="101" fillId="26" borderId="35" xfId="70" applyFont="1" applyFill="1" applyBorder="1" applyAlignment="1" applyProtection="1">
      <alignment horizontal="center" vertical="center" wrapText="1"/>
      <protection locked="0"/>
    </xf>
    <xf numFmtId="180" fontId="101" fillId="31" borderId="35" xfId="70" applyNumberFormat="1" applyFont="1" applyFill="1" applyBorder="1" applyAlignment="1" applyProtection="1">
      <alignment horizontal="center" vertical="center" wrapText="1"/>
      <protection locked="0"/>
    </xf>
    <xf numFmtId="180" fontId="101" fillId="32" borderId="36" xfId="70" applyNumberFormat="1" applyFont="1" applyFill="1" applyBorder="1" applyAlignment="1" applyProtection="1">
      <alignment horizontal="center" vertical="center" wrapText="1"/>
      <protection locked="0"/>
    </xf>
    <xf numFmtId="0" fontId="106" fillId="26" borderId="37" xfId="70" applyFont="1" applyFill="1" applyBorder="1" applyAlignment="1" applyProtection="1">
      <alignment horizontal="center" vertical="center" wrapText="1"/>
      <protection locked="0"/>
    </xf>
    <xf numFmtId="0" fontId="106" fillId="10" borderId="37" xfId="70" applyFont="1" applyFill="1" applyBorder="1" applyAlignment="1" applyProtection="1">
      <alignment horizontal="center" vertical="center" wrapText="1"/>
      <protection locked="0"/>
    </xf>
    <xf numFmtId="180" fontId="101" fillId="31" borderId="38" xfId="70" applyNumberFormat="1" applyFont="1" applyFill="1" applyBorder="1" applyAlignment="1" applyProtection="1">
      <alignment horizontal="center" vertical="center" wrapText="1"/>
      <protection locked="0"/>
    </xf>
    <xf numFmtId="0" fontId="101" fillId="26" borderId="39" xfId="70" applyFont="1" applyFill="1" applyBorder="1" applyAlignment="1" applyProtection="1">
      <alignment horizontal="left" vertical="center" wrapText="1"/>
      <protection locked="0"/>
    </xf>
    <xf numFmtId="0" fontId="101" fillId="26" borderId="26" xfId="70" applyFont="1" applyFill="1" applyBorder="1" applyAlignment="1" applyProtection="1">
      <alignment horizontal="center" vertical="center" wrapText="1"/>
      <protection locked="0"/>
    </xf>
    <xf numFmtId="180" fontId="101" fillId="32" borderId="26" xfId="70" applyNumberFormat="1" applyFont="1" applyFill="1" applyBorder="1" applyAlignment="1" applyProtection="1">
      <alignment horizontal="center" vertical="center" wrapText="1"/>
      <protection locked="0"/>
    </xf>
    <xf numFmtId="180" fontId="101" fillId="32" borderId="27" xfId="70" applyNumberFormat="1" applyFont="1" applyFill="1" applyBorder="1" applyAlignment="1" applyProtection="1">
      <alignment horizontal="center" vertical="center" wrapText="1"/>
      <protection locked="0"/>
    </xf>
    <xf numFmtId="0" fontId="106" fillId="26" borderId="40" xfId="70" applyFont="1" applyFill="1" applyBorder="1" applyAlignment="1" applyProtection="1">
      <alignment horizontal="center" vertical="center" wrapText="1"/>
      <protection locked="0"/>
    </xf>
    <xf numFmtId="0" fontId="106" fillId="10" borderId="40" xfId="70" applyFont="1" applyFill="1" applyBorder="1" applyAlignment="1" applyProtection="1">
      <alignment horizontal="center" vertical="center" wrapText="1"/>
      <protection locked="0"/>
    </xf>
    <xf numFmtId="180" fontId="101" fillId="32" borderId="41" xfId="70" applyNumberFormat="1" applyFont="1" applyFill="1" applyBorder="1" applyAlignment="1" applyProtection="1">
      <alignment horizontal="center" vertical="center" wrapText="1"/>
      <protection locked="0"/>
    </xf>
    <xf numFmtId="0" fontId="105" fillId="26" borderId="0" xfId="70" applyFont="1" applyFill="1" applyAlignment="1" applyProtection="1">
      <alignment horizontal="left" vertical="center" wrapText="1"/>
      <protection locked="0"/>
    </xf>
    <xf numFmtId="0" fontId="105" fillId="33" borderId="0" xfId="70" applyFont="1" applyFill="1" applyAlignment="1" applyProtection="1">
      <alignment horizontal="center" vertical="center" wrapText="1"/>
      <protection locked="0"/>
    </xf>
    <xf numFmtId="0" fontId="105" fillId="28" borderId="0" xfId="70" applyFont="1" applyFill="1" applyAlignment="1" applyProtection="1">
      <alignment horizontal="center" vertical="center" wrapText="1"/>
      <protection locked="0"/>
    </xf>
    <xf numFmtId="0" fontId="107" fillId="26" borderId="0" xfId="70" applyFont="1" applyFill="1" applyAlignment="1" applyProtection="1">
      <alignment vertical="center"/>
      <protection locked="0"/>
    </xf>
    <xf numFmtId="0" fontId="103" fillId="28" borderId="0" xfId="70" applyFont="1" applyFill="1" applyAlignment="1" applyProtection="1">
      <alignment horizontal="left" vertical="center" wrapText="1"/>
      <protection locked="0"/>
    </xf>
    <xf numFmtId="0" fontId="101" fillId="26" borderId="21" xfId="70" applyFont="1" applyFill="1" applyBorder="1" applyAlignment="1" applyProtection="1">
      <alignment horizontal="center" vertical="center"/>
      <protection locked="0"/>
    </xf>
    <xf numFmtId="0" fontId="105" fillId="34" borderId="21" xfId="70" applyFont="1" applyFill="1" applyBorder="1" applyAlignment="1" applyProtection="1">
      <alignment horizontal="center" vertical="center" wrapText="1"/>
      <protection locked="0"/>
    </xf>
    <xf numFmtId="0" fontId="106" fillId="26" borderId="32" xfId="70" applyFont="1" applyFill="1" applyBorder="1" applyAlignment="1" applyProtection="1">
      <alignment horizontal="center" vertical="center"/>
      <protection locked="0"/>
    </xf>
    <xf numFmtId="0" fontId="106" fillId="28" borderId="0" xfId="70" applyFont="1" applyFill="1" applyAlignment="1" applyProtection="1">
      <alignment horizontal="center" vertical="center"/>
      <protection locked="0"/>
    </xf>
    <xf numFmtId="0" fontId="106" fillId="10" borderId="32" xfId="70" applyFont="1" applyFill="1" applyBorder="1" applyAlignment="1" applyProtection="1">
      <alignment horizontal="center" vertical="center"/>
      <protection locked="0"/>
    </xf>
    <xf numFmtId="0" fontId="101" fillId="26" borderId="35" xfId="70" applyFont="1" applyFill="1" applyBorder="1" applyAlignment="1" applyProtection="1">
      <alignment horizontal="center" vertical="center"/>
      <protection locked="0"/>
    </xf>
    <xf numFmtId="0" fontId="105" fillId="34" borderId="35" xfId="70" applyFont="1" applyFill="1" applyBorder="1" applyAlignment="1" applyProtection="1">
      <alignment horizontal="center" vertical="center" wrapText="1"/>
      <protection locked="0"/>
    </xf>
    <xf numFmtId="0" fontId="106" fillId="26" borderId="37" xfId="70" applyFont="1" applyFill="1" applyBorder="1" applyAlignment="1" applyProtection="1">
      <alignment horizontal="center" vertical="center"/>
      <protection locked="0"/>
    </xf>
    <xf numFmtId="0" fontId="106" fillId="10" borderId="37" xfId="70" applyFont="1" applyFill="1" applyBorder="1" applyAlignment="1" applyProtection="1">
      <alignment horizontal="center" vertical="center"/>
      <protection locked="0"/>
    </xf>
    <xf numFmtId="0" fontId="101" fillId="26" borderId="26" xfId="70" applyFont="1" applyFill="1" applyBorder="1" applyAlignment="1" applyProtection="1">
      <alignment horizontal="center" vertical="center"/>
      <protection locked="0"/>
    </xf>
    <xf numFmtId="180" fontId="101" fillId="31" borderId="26" xfId="70" applyNumberFormat="1" applyFont="1" applyFill="1" applyBorder="1" applyAlignment="1" applyProtection="1">
      <alignment horizontal="center" vertical="center" wrapText="1"/>
      <protection locked="0"/>
    </xf>
    <xf numFmtId="0" fontId="106" fillId="26" borderId="40" xfId="70" applyFont="1" applyFill="1" applyBorder="1" applyAlignment="1" applyProtection="1">
      <alignment horizontal="center" vertical="center"/>
      <protection locked="0"/>
    </xf>
    <xf numFmtId="0" fontId="106" fillId="10" borderId="40" xfId="70" applyFont="1" applyFill="1" applyBorder="1" applyAlignment="1" applyProtection="1">
      <alignment horizontal="center" vertical="center"/>
      <protection locked="0"/>
    </xf>
    <xf numFmtId="180" fontId="101" fillId="31" borderId="41" xfId="70" applyNumberFormat="1" applyFont="1" applyFill="1" applyBorder="1" applyAlignment="1" applyProtection="1">
      <alignment horizontal="center" vertical="center" wrapText="1"/>
      <protection locked="0"/>
    </xf>
    <xf numFmtId="0" fontId="105" fillId="33" borderId="0" xfId="70" applyFont="1" applyFill="1" applyAlignment="1" applyProtection="1">
      <alignment horizontal="left" vertical="center" wrapText="1"/>
      <protection locked="0"/>
    </xf>
    <xf numFmtId="0" fontId="105" fillId="33" borderId="0" xfId="70" applyFont="1" applyFill="1" applyAlignment="1" applyProtection="1">
      <alignment horizontal="center" vertical="center"/>
      <protection locked="0"/>
    </xf>
    <xf numFmtId="0" fontId="105" fillId="35" borderId="0" xfId="70" applyFont="1" applyFill="1" applyAlignment="1" applyProtection="1">
      <alignment horizontal="center" vertical="center"/>
      <protection locked="0"/>
    </xf>
    <xf numFmtId="0" fontId="105" fillId="31" borderId="35" xfId="70" applyFont="1" applyFill="1" applyBorder="1" applyAlignment="1" applyProtection="1">
      <alignment horizontal="center" vertical="center" wrapText="1"/>
      <protection locked="0"/>
    </xf>
    <xf numFmtId="0" fontId="105" fillId="34" borderId="38" xfId="70" applyFont="1" applyFill="1" applyBorder="1" applyAlignment="1" applyProtection="1">
      <alignment horizontal="center" vertical="center" wrapText="1"/>
      <protection locked="0"/>
    </xf>
    <xf numFmtId="0" fontId="105" fillId="26" borderId="0" xfId="70" applyFont="1" applyFill="1" applyAlignment="1" applyProtection="1">
      <alignment vertical="center"/>
      <protection locked="0"/>
    </xf>
    <xf numFmtId="0" fontId="105" fillId="33" borderId="0" xfId="70" applyFont="1" applyFill="1" applyAlignment="1" applyProtection="1">
      <alignment vertical="center"/>
      <protection locked="0"/>
    </xf>
    <xf numFmtId="0" fontId="105" fillId="35" borderId="0" xfId="70" applyFont="1" applyFill="1" applyAlignment="1" applyProtection="1">
      <alignment horizontal="center" vertical="center" wrapText="1"/>
      <protection locked="0"/>
    </xf>
    <xf numFmtId="0" fontId="108" fillId="28" borderId="31" xfId="70" applyFont="1" applyFill="1" applyBorder="1" applyAlignment="1" applyProtection="1">
      <alignment horizontal="left" vertical="center" wrapText="1"/>
      <protection locked="0"/>
    </xf>
    <xf numFmtId="0" fontId="108" fillId="28" borderId="39" xfId="70" applyFont="1" applyFill="1" applyBorder="1" applyAlignment="1" applyProtection="1">
      <alignment horizontal="left" vertical="center" wrapText="1"/>
      <protection locked="0"/>
    </xf>
    <xf numFmtId="180" fontId="101" fillId="31" borderId="26" xfId="70" applyNumberFormat="1" applyFont="1" applyFill="1" applyBorder="1" applyAlignment="1" applyProtection="1">
      <alignment horizontal="center" vertical="center"/>
      <protection locked="0"/>
    </xf>
    <xf numFmtId="180" fontId="101" fillId="32" borderId="21" xfId="70" applyNumberFormat="1" applyFont="1" applyFill="1" applyBorder="1" applyAlignment="1" applyProtection="1">
      <alignment horizontal="center" vertical="center" wrapText="1"/>
      <protection locked="0"/>
    </xf>
    <xf numFmtId="180" fontId="101" fillId="32" borderId="33" xfId="70" applyNumberFormat="1" applyFont="1" applyFill="1" applyBorder="1" applyAlignment="1" applyProtection="1">
      <alignment horizontal="center" vertical="center" wrapText="1"/>
      <protection locked="0"/>
    </xf>
    <xf numFmtId="178" fontId="105" fillId="33" borderId="0" xfId="70" applyNumberFormat="1" applyFont="1" applyFill="1" applyAlignment="1" applyProtection="1">
      <alignment horizontal="center" vertical="center" wrapText="1"/>
      <protection locked="0"/>
    </xf>
    <xf numFmtId="178" fontId="103" fillId="26" borderId="0" xfId="70" applyNumberFormat="1" applyFont="1" applyFill="1" applyAlignment="1" applyProtection="1">
      <alignment horizontal="center" vertical="center" wrapText="1"/>
      <protection locked="0"/>
    </xf>
    <xf numFmtId="0" fontId="109" fillId="26" borderId="0" xfId="69" applyFont="1" applyFill="1" applyAlignment="1" applyProtection="1">
      <alignment vertical="center"/>
      <protection locked="0"/>
    </xf>
    <xf numFmtId="0" fontId="109" fillId="0" borderId="0" xfId="69" applyFont="1" applyAlignment="1" applyProtection="1">
      <alignment vertical="center"/>
      <protection locked="0"/>
    </xf>
    <xf numFmtId="0" fontId="1" fillId="26" borderId="0" xfId="69" applyFill="1" applyAlignment="1" applyProtection="1">
      <alignment vertical="center"/>
      <protection locked="0"/>
    </xf>
    <xf numFmtId="0" fontId="1" fillId="0" borderId="0" xfId="69" applyAlignment="1" applyProtection="1">
      <alignment vertical="center"/>
      <protection locked="0"/>
    </xf>
    <xf numFmtId="0" fontId="98" fillId="29" borderId="42" xfId="72" applyFont="1" applyFill="1" applyBorder="1" applyAlignment="1" applyProtection="1">
      <alignment horizontal="center" vertical="center" wrapText="1"/>
      <protection locked="0"/>
    </xf>
    <xf numFmtId="0" fontId="98" fillId="29" borderId="43" xfId="72" applyFont="1" applyFill="1" applyBorder="1" applyAlignment="1" applyProtection="1">
      <alignment horizontal="center" vertical="center" wrapText="1"/>
      <protection locked="0"/>
    </xf>
    <xf numFmtId="0" fontId="98" fillId="29" borderId="44" xfId="72" applyFont="1" applyFill="1" applyBorder="1" applyAlignment="1" applyProtection="1">
      <alignment horizontal="center" vertical="center" wrapText="1"/>
      <protection locked="0"/>
    </xf>
    <xf numFmtId="0" fontId="98" fillId="29" borderId="45" xfId="71" applyFont="1" applyFill="1" applyBorder="1" applyAlignment="1" applyProtection="1">
      <alignment horizontal="center" vertical="center" wrapText="1"/>
      <protection locked="0"/>
    </xf>
    <xf numFmtId="0" fontId="101" fillId="26" borderId="46" xfId="69" applyFont="1" applyFill="1" applyBorder="1" applyAlignment="1" applyProtection="1">
      <alignment horizontal="left" vertical="center" wrapText="1"/>
      <protection locked="0"/>
    </xf>
    <xf numFmtId="0" fontId="101" fillId="26" borderId="47" xfId="69" applyFont="1" applyFill="1" applyBorder="1" applyAlignment="1" applyProtection="1">
      <alignment horizontal="center" vertical="center" wrapText="1"/>
      <protection locked="0"/>
    </xf>
    <xf numFmtId="180" fontId="101" fillId="36" borderId="48" xfId="73" applyNumberFormat="1" applyFont="1" applyFill="1" applyBorder="1" applyAlignment="1" applyProtection="1">
      <alignment horizontal="center" vertical="center" wrapText="1"/>
      <protection locked="0"/>
    </xf>
    <xf numFmtId="0" fontId="97" fillId="26" borderId="0" xfId="69" applyFont="1" applyFill="1" applyAlignment="1" applyProtection="1">
      <alignment vertical="center"/>
      <protection locked="0"/>
    </xf>
    <xf numFmtId="0" fontId="106" fillId="26" borderId="49" xfId="74" applyFont="1" applyFill="1" applyBorder="1" applyAlignment="1" applyProtection="1">
      <alignment horizontal="center" vertical="center"/>
      <protection locked="0"/>
    </xf>
    <xf numFmtId="180" fontId="101" fillId="36" borderId="48" xfId="73" applyNumberFormat="1" applyFont="1" applyFill="1" applyBorder="1" applyAlignment="1" applyProtection="1">
      <alignment horizontal="left" vertical="center" wrapText="1"/>
      <protection locked="0"/>
    </xf>
    <xf numFmtId="0" fontId="101" fillId="26" borderId="50" xfId="69" applyFont="1" applyFill="1" applyBorder="1" applyAlignment="1" applyProtection="1">
      <alignment horizontal="left" vertical="center" wrapText="1"/>
      <protection locked="0"/>
    </xf>
    <xf numFmtId="0" fontId="101" fillId="26" borderId="35" xfId="69" applyFont="1" applyFill="1" applyBorder="1" applyAlignment="1" applyProtection="1">
      <alignment horizontal="center" vertical="center" wrapText="1"/>
      <protection locked="0"/>
    </xf>
    <xf numFmtId="180" fontId="101" fillId="36" borderId="51" xfId="73" applyNumberFormat="1" applyFont="1" applyFill="1" applyBorder="1" applyAlignment="1" applyProtection="1">
      <alignment horizontal="center" vertical="center" wrapText="1"/>
      <protection locked="0"/>
    </xf>
    <xf numFmtId="0" fontId="106" fillId="26" borderId="52" xfId="74" applyFont="1" applyFill="1" applyBorder="1" applyAlignment="1" applyProtection="1">
      <alignment horizontal="center" vertical="center"/>
      <protection locked="0"/>
    </xf>
    <xf numFmtId="180" fontId="101" fillId="36" borderId="51" xfId="73" applyNumberFormat="1" applyFont="1" applyFill="1" applyBorder="1" applyAlignment="1" applyProtection="1">
      <alignment horizontal="left" vertical="center" wrapText="1"/>
      <protection locked="0"/>
    </xf>
    <xf numFmtId="0" fontId="101" fillId="26" borderId="53" xfId="69" applyFont="1" applyFill="1" applyBorder="1" applyAlignment="1" applyProtection="1">
      <alignment horizontal="left" vertical="center" wrapText="1"/>
      <protection locked="0"/>
    </xf>
    <xf numFmtId="0" fontId="101" fillId="26" borderId="54" xfId="69" applyFont="1" applyFill="1" applyBorder="1" applyAlignment="1" applyProtection="1">
      <alignment horizontal="center" vertical="center" wrapText="1"/>
      <protection locked="0"/>
    </xf>
    <xf numFmtId="180" fontId="101" fillId="36" borderId="55" xfId="73" applyNumberFormat="1" applyFont="1" applyFill="1" applyBorder="1" applyAlignment="1" applyProtection="1">
      <alignment horizontal="center" vertical="center" wrapText="1"/>
      <protection locked="0"/>
    </xf>
    <xf numFmtId="0" fontId="106" fillId="26" borderId="56" xfId="74" applyFont="1" applyFill="1" applyBorder="1" applyAlignment="1" applyProtection="1">
      <alignment horizontal="center" vertical="center"/>
      <protection locked="0"/>
    </xf>
    <xf numFmtId="180" fontId="101" fillId="36" borderId="55" xfId="73" applyNumberFormat="1" applyFont="1" applyFill="1" applyBorder="1" applyAlignment="1" applyProtection="1">
      <alignment horizontal="left" vertical="center" wrapText="1"/>
      <protection locked="0"/>
    </xf>
    <xf numFmtId="0" fontId="86" fillId="7" borderId="6" xfId="63" applyFont="1" applyFill="1" applyBorder="1" applyAlignment="1">
      <alignment horizontal="center" vertical="center" wrapText="1"/>
    </xf>
    <xf numFmtId="0" fontId="86" fillId="7" borderId="7" xfId="63" applyFont="1" applyFill="1" applyBorder="1" applyAlignment="1">
      <alignment horizontal="center" vertical="center" wrapText="1"/>
    </xf>
    <xf numFmtId="0" fontId="86" fillId="7" borderId="8" xfId="63" applyFont="1" applyFill="1" applyBorder="1" applyAlignment="1">
      <alignment horizontal="center" vertical="center" wrapText="1"/>
    </xf>
    <xf numFmtId="0" fontId="86" fillId="7" borderId="13" xfId="63" applyFont="1" applyFill="1" applyBorder="1" applyAlignment="1">
      <alignment horizontal="left" vertical="center" wrapText="1"/>
    </xf>
    <xf numFmtId="0" fontId="86" fillId="7" borderId="11" xfId="63" applyFont="1" applyFill="1" applyBorder="1" applyAlignment="1">
      <alignment horizontal="left" vertical="center" wrapText="1"/>
    </xf>
    <xf numFmtId="0" fontId="98" fillId="29" borderId="20" xfId="70" applyFont="1" applyFill="1" applyBorder="1" applyAlignment="1" applyProtection="1">
      <alignment horizontal="center" vertical="center" wrapText="1"/>
      <protection locked="0"/>
    </xf>
    <xf numFmtId="0" fontId="98" fillId="29" borderId="23" xfId="71" applyFont="1" applyFill="1" applyBorder="1" applyAlignment="1" applyProtection="1">
      <alignment horizontal="center" vertical="center" wrapText="1"/>
      <protection locked="0"/>
    </xf>
    <xf numFmtId="0" fontId="98" fillId="29" borderId="27" xfId="70" applyFont="1" applyFill="1" applyBorder="1" applyAlignment="1" applyProtection="1">
      <alignment horizontal="center" vertical="center" wrapText="1"/>
      <protection locked="0"/>
    </xf>
    <xf numFmtId="0" fontId="98" fillId="29" borderId="19" xfId="70" applyFont="1" applyFill="1" applyBorder="1" applyAlignment="1" applyProtection="1">
      <alignment horizontal="center" vertical="center" wrapText="1"/>
      <protection locked="0"/>
    </xf>
    <xf numFmtId="0" fontId="110" fillId="26" borderId="0" xfId="69" applyFont="1" applyFill="1" applyAlignment="1" applyProtection="1">
      <alignment vertical="center"/>
      <protection locked="0"/>
    </xf>
    <xf numFmtId="0" fontId="96" fillId="4" borderId="0" xfId="69" applyFont="1" applyFill="1" applyAlignment="1" applyProtection="1">
      <alignment horizontal="center" vertical="center"/>
      <protection locked="0"/>
    </xf>
    <xf numFmtId="0" fontId="1" fillId="0" borderId="24" xfId="70" applyBorder="1" applyAlignment="1" applyProtection="1">
      <protection locked="0"/>
    </xf>
    <xf numFmtId="0" fontId="1" fillId="0" borderId="25" xfId="70" applyBorder="1" applyAlignment="1" applyProtection="1">
      <protection locked="0"/>
    </xf>
    <xf numFmtId="0" fontId="1" fillId="0" borderId="28" xfId="70" applyBorder="1" applyAlignment="1" applyProtection="1">
      <protection locked="0"/>
    </xf>
    <xf numFmtId="0" fontId="1" fillId="0" borderId="29" xfId="70" applyBorder="1" applyAlignment="1" applyProtection="1">
      <protection locked="0"/>
    </xf>
    <xf numFmtId="0" fontId="1" fillId="0" borderId="30" xfId="70" applyBorder="1" applyAlignment="1" applyProtection="1">
      <protection locked="0"/>
    </xf>
    <xf numFmtId="0" fontId="1" fillId="0" borderId="0" xfId="69" applyAlignment="1" applyProtection="1">
      <protection locked="0"/>
    </xf>
  </cellXfs>
  <cellStyles count="75">
    <cellStyle name="Calcs" xfId="1" xr:uid="{00000000-0005-0000-0000-000000000000}"/>
    <cellStyle name="Calcs%" xfId="2" xr:uid="{00000000-0005-0000-0000-000001000000}"/>
    <cellStyle name="CalcsCurrency" xfId="3" xr:uid="{00000000-0005-0000-0000-000002000000}"/>
    <cellStyle name="CalcsDate" xfId="4" xr:uid="{00000000-0005-0000-0000-000003000000}"/>
    <cellStyle name="Comma" xfId="45" builtinId="3"/>
    <cellStyle name="Comma 2" xfId="5" xr:uid="{00000000-0005-0000-0000-000004000000}"/>
    <cellStyle name="Comma 3" xfId="6" xr:uid="{00000000-0005-0000-0000-000005000000}"/>
    <cellStyle name="Comma 4" xfId="7" xr:uid="{00000000-0005-0000-0000-000006000000}"/>
    <cellStyle name="Comma 4 3" xfId="73" xr:uid="{89D151E7-6D61-41A6-A596-AB1318C4000B}"/>
    <cellStyle name="DateLong" xfId="8" xr:uid="{00000000-0005-0000-0000-000007000000}"/>
    <cellStyle name="DateLong 2" xfId="9" xr:uid="{00000000-0005-0000-0000-000008000000}"/>
    <cellStyle name="DateShort" xfId="10" xr:uid="{00000000-0005-0000-0000-000009000000}"/>
    <cellStyle name="DateShort 2" xfId="11" xr:uid="{00000000-0005-0000-0000-00000A000000}"/>
    <cellStyle name="Factor" xfId="12" xr:uid="{00000000-0005-0000-0000-00000B000000}"/>
    <cellStyle name="Factor 2" xfId="13" xr:uid="{00000000-0005-0000-0000-00000C000000}"/>
    <cellStyle name="Factor 3" xfId="14" xr:uid="{00000000-0005-0000-0000-00000D000000}"/>
    <cellStyle name="Heading 2 3" xfId="71" xr:uid="{C86835DD-4C40-4A43-B461-4299C14B114F}"/>
    <cellStyle name="Hyperlink" xfId="15" builtinId="8"/>
    <cellStyle name="Hyperlink 2" xfId="16" xr:uid="{00000000-0005-0000-0000-000011000000}"/>
    <cellStyle name="Input%" xfId="17" xr:uid="{00000000-0005-0000-0000-000012000000}"/>
    <cellStyle name="InputCurrency" xfId="18" xr:uid="{00000000-0005-0000-0000-000013000000}"/>
    <cellStyle name="InputDate" xfId="19" xr:uid="{00000000-0005-0000-0000-000014000000}"/>
    <cellStyle name="InputStyle" xfId="20" xr:uid="{00000000-0005-0000-0000-000015000000}"/>
    <cellStyle name="Normal" xfId="0" builtinId="0" customBuiltin="1"/>
    <cellStyle name="Normal 10" xfId="55" xr:uid="{547CEE7A-FB07-44F1-A437-86546C44EEC1}"/>
    <cellStyle name="Normal 11" xfId="56" xr:uid="{445100C1-1A7F-40E1-A5B2-6E946BEC271F}"/>
    <cellStyle name="Normal 12" xfId="61" xr:uid="{0A2C29E6-BBCA-49F6-9256-2BE386C3D5FA}"/>
    <cellStyle name="Normal 12 3" xfId="65" xr:uid="{C055C307-FF5E-4D5C-92FB-F094913661E5}"/>
    <cellStyle name="Normal 13" xfId="62" xr:uid="{43E82084-DBBF-4072-91D9-4F53578A312D}"/>
    <cellStyle name="Normal 14" xfId="63" xr:uid="{DE16C89C-14EF-4684-A90B-774749745F51}"/>
    <cellStyle name="Normal 14 2" xfId="69" xr:uid="{232A40E5-5FE5-4F30-96FA-844EC3B2319F}"/>
    <cellStyle name="Normal 2" xfId="21" xr:uid="{00000000-0005-0000-0000-000017000000}"/>
    <cellStyle name="Normal 2 2" xfId="22" xr:uid="{00000000-0005-0000-0000-000018000000}"/>
    <cellStyle name="Normal 2 2 2" xfId="66" xr:uid="{2EFD7E85-E634-4DC7-AA34-4215361ECABC}"/>
    <cellStyle name="Normal 2 3" xfId="68" xr:uid="{0BEB59FC-541B-455E-8E2B-71F16BB4E86B}"/>
    <cellStyle name="Normal 2 3 2" xfId="48" xr:uid="{B8F07CAB-CCCD-4CAA-925F-2EF47C066275}"/>
    <cellStyle name="Normal 2 3 2 2" xfId="53" xr:uid="{2751ADA4-D3DB-4D89-A902-785E52C56110}"/>
    <cellStyle name="Normal 2 3 2 3" xfId="59" xr:uid="{8A2F1091-B71C-46A0-9B0C-A07444A3F835}"/>
    <cellStyle name="Normal 2 4" xfId="70" xr:uid="{D91727C5-44C5-49F7-9247-3F260F575195}"/>
    <cellStyle name="Normal 2 4 2" xfId="49" xr:uid="{786DFA41-47FC-4A0E-91B8-3874A45436CD}"/>
    <cellStyle name="Normal 2 4 2 2" xfId="57" xr:uid="{170FACCB-40E3-4B83-ACF9-EE090F118385}"/>
    <cellStyle name="Normal 3" xfId="23" xr:uid="{00000000-0005-0000-0000-000019000000}"/>
    <cellStyle name="Normal 3 2" xfId="24" xr:uid="{00000000-0005-0000-0000-00001A000000}"/>
    <cellStyle name="Normal 3 2 2" xfId="25" xr:uid="{00000000-0005-0000-0000-00001B000000}"/>
    <cellStyle name="Normal 3 2 2 2" xfId="50" xr:uid="{FF9DA198-5050-4FC2-817F-BC5845DADE5A}"/>
    <cellStyle name="Normal 3 2 2 2 2" xfId="54" xr:uid="{4A2FA644-E41C-46F9-9560-23B41995FFC4}"/>
    <cellStyle name="Normal 3 3" xfId="47" xr:uid="{06B010D0-580F-4AF9-B771-E70C36E822F7}"/>
    <cellStyle name="Normal 3 4" xfId="58" xr:uid="{E5EF44A7-CB5B-4B59-9D3F-AAC5F36B1276}"/>
    <cellStyle name="Normal 3 5" xfId="72" xr:uid="{9973FF78-3B87-4DD3-AB16-4B526BD0F3EE}"/>
    <cellStyle name="Normal 4" xfId="26" xr:uid="{00000000-0005-0000-0000-00001C000000}"/>
    <cellStyle name="Normal 5" xfId="27" xr:uid="{00000000-0005-0000-0000-00001D000000}"/>
    <cellStyle name="Normal 6" xfId="28" xr:uid="{00000000-0005-0000-0000-00001E000000}"/>
    <cellStyle name="Normal 7" xfId="29" xr:uid="{00000000-0005-0000-0000-00001F000000}"/>
    <cellStyle name="Normal 7 2" xfId="30" xr:uid="{00000000-0005-0000-0000-000020000000}"/>
    <cellStyle name="Normal 7 2 2" xfId="31" xr:uid="{00000000-0005-0000-0000-000021000000}"/>
    <cellStyle name="Normal 7 2 3" xfId="74" xr:uid="{214E683C-5CBC-4725-9526-633DBA2E5D63}"/>
    <cellStyle name="Normal 7 3" xfId="67" xr:uid="{3F4382CC-0B82-4621-826F-B826A2E5C03E}"/>
    <cellStyle name="Normal 8" xfId="32" xr:uid="{00000000-0005-0000-0000-000022000000}"/>
    <cellStyle name="Normal 8 2" xfId="64" xr:uid="{DA0CE784-9818-48F6-A407-2C8BB5EC9213}"/>
    <cellStyle name="Normal 9" xfId="46" xr:uid="{B5FA0C76-326B-49DF-8876-8651CEFE5B2C}"/>
    <cellStyle name="Percent" xfId="33" builtinId="5" customBuiltin="1"/>
    <cellStyle name="Percent 2" xfId="34" xr:uid="{00000000-0005-0000-0000-000024000000}"/>
    <cellStyle name="Percent 2 4" xfId="52" xr:uid="{34880D89-A2B8-4B80-AD33-1867045CD889}"/>
    <cellStyle name="Percent 2 4 2" xfId="60" xr:uid="{5FF1645C-88A3-489F-8338-76B9C01F281A}"/>
    <cellStyle name="Percent 3" xfId="35" xr:uid="{00000000-0005-0000-0000-000025000000}"/>
    <cellStyle name="Percent 4" xfId="36" xr:uid="{00000000-0005-0000-0000-000026000000}"/>
    <cellStyle name="Percent 5" xfId="37" xr:uid="{00000000-0005-0000-0000-000027000000}"/>
    <cellStyle name="Result" xfId="38" xr:uid="{00000000-0005-0000-0000-000028000000}"/>
    <cellStyle name="Result%" xfId="39" xr:uid="{00000000-0005-0000-0000-000029000000}"/>
    <cellStyle name="ResultCurrency" xfId="40" xr:uid="{00000000-0005-0000-0000-00002A000000}"/>
    <cellStyle name="ResultDate" xfId="41" xr:uid="{00000000-0005-0000-0000-00002B000000}"/>
    <cellStyle name="Validation error" xfId="51" xr:uid="{E86F774C-8833-4F51-A323-A5BD3EFDAD9E}"/>
    <cellStyle name="Warning Text 2" xfId="42" xr:uid="{00000000-0005-0000-0000-00002C000000}"/>
    <cellStyle name="Year" xfId="43" xr:uid="{00000000-0005-0000-0000-00002D000000}"/>
    <cellStyle name="Year 2" xfId="44" xr:uid="{00000000-0005-0000-0000-00002E000000}"/>
  </cellStyles>
  <dxfs count="99">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indexed="44"/>
        </patternFill>
      </fill>
    </dxf>
    <dxf>
      <fill>
        <patternFill>
          <bgColor indexed="47"/>
        </patternFill>
      </fill>
    </dxf>
    <dxf>
      <fill>
        <patternFill>
          <bgColor theme="7" tint="0.39994506668294322"/>
        </patternFill>
      </fill>
    </dxf>
    <dxf>
      <fill>
        <patternFill>
          <bgColor rgb="FFCCFFCC"/>
        </patternFill>
      </fill>
    </dxf>
    <dxf>
      <fill>
        <patternFill>
          <bgColor rgb="FF0070C0"/>
        </patternFill>
      </fill>
    </dxf>
    <dxf>
      <fill>
        <patternFill>
          <bgColor theme="7" tint="0.39994506668294322"/>
        </patternFill>
      </fill>
    </dxf>
    <dxf>
      <fill>
        <patternFill>
          <bgColor theme="4" tint="0.39994506668294322"/>
        </patternFill>
      </fill>
    </dxf>
    <dxf>
      <font>
        <b val="0"/>
        <i val="0"/>
        <condense val="0"/>
        <extend val="0"/>
      </font>
      <fill>
        <patternFill>
          <bgColor theme="8" tint="0.59996337778862885"/>
        </patternFill>
      </fill>
    </dxf>
    <dxf>
      <fill>
        <patternFill>
          <bgColor theme="8" tint="0.79998168889431442"/>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indexed="44"/>
        </patternFill>
      </fill>
    </dxf>
    <dxf>
      <fill>
        <patternFill>
          <bgColor indexed="47"/>
        </patternFill>
      </fill>
    </dxf>
    <dxf>
      <fill>
        <patternFill>
          <bgColor theme="7" tint="0.39994506668294322"/>
        </patternFill>
      </fill>
    </dxf>
    <dxf>
      <fill>
        <patternFill>
          <bgColor rgb="FFCCFFCC"/>
        </patternFill>
      </fill>
    </dxf>
    <dxf>
      <fill>
        <patternFill>
          <bgColor rgb="FF0070C0"/>
        </patternFill>
      </fill>
    </dxf>
    <dxf>
      <fill>
        <patternFill>
          <bgColor theme="7" tint="0.39994506668294322"/>
        </patternFill>
      </fill>
    </dxf>
    <dxf>
      <fill>
        <patternFill>
          <bgColor theme="4" tint="0.39994506668294322"/>
        </patternFill>
      </fill>
    </dxf>
    <dxf>
      <font>
        <b val="0"/>
        <i val="0"/>
        <condense val="0"/>
        <extend val="0"/>
      </font>
      <fill>
        <patternFill>
          <bgColor theme="8" tint="0.59996337778862885"/>
        </patternFill>
      </fill>
    </dxf>
    <dxf>
      <fill>
        <patternFill>
          <bgColor theme="8" tint="0.79998168889431442"/>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indexed="44"/>
        </patternFill>
      </fill>
    </dxf>
    <dxf>
      <fill>
        <patternFill>
          <bgColor indexed="47"/>
        </patternFill>
      </fill>
    </dxf>
    <dxf>
      <fill>
        <patternFill>
          <bgColor theme="7" tint="0.39994506668294322"/>
        </patternFill>
      </fill>
    </dxf>
    <dxf>
      <fill>
        <patternFill>
          <bgColor rgb="FFCCFFCC"/>
        </patternFill>
      </fill>
    </dxf>
    <dxf>
      <fill>
        <patternFill>
          <bgColor rgb="FF0070C0"/>
        </patternFill>
      </fill>
    </dxf>
    <dxf>
      <fill>
        <patternFill>
          <bgColor theme="7" tint="0.39994506668294322"/>
        </patternFill>
      </fill>
    </dxf>
    <dxf>
      <fill>
        <patternFill>
          <bgColor theme="4" tint="0.39994506668294322"/>
        </patternFill>
      </fill>
    </dxf>
    <dxf>
      <font>
        <b val="0"/>
        <i val="0"/>
        <condense val="0"/>
        <extend val="0"/>
      </font>
      <fill>
        <patternFill>
          <bgColor theme="8" tint="0.59996337778862885"/>
        </patternFill>
      </fill>
    </dxf>
    <dxf>
      <fill>
        <patternFill>
          <bgColor theme="8" tint="0.79998168889431442"/>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indexed="44"/>
        </patternFill>
      </fill>
    </dxf>
    <dxf>
      <fill>
        <patternFill>
          <bgColor indexed="47"/>
        </patternFill>
      </fill>
    </dxf>
    <dxf>
      <fill>
        <patternFill>
          <bgColor theme="7" tint="0.39994506668294322"/>
        </patternFill>
      </fill>
    </dxf>
    <dxf>
      <fill>
        <patternFill>
          <bgColor rgb="FFCCFFCC"/>
        </patternFill>
      </fill>
    </dxf>
    <dxf>
      <fill>
        <patternFill>
          <bgColor rgb="FF0070C0"/>
        </patternFill>
      </fill>
    </dxf>
    <dxf>
      <fill>
        <patternFill>
          <bgColor theme="7" tint="0.39994506668294322"/>
        </patternFill>
      </fill>
    </dxf>
    <dxf>
      <fill>
        <patternFill>
          <bgColor theme="4" tint="0.39994506668294322"/>
        </patternFill>
      </fill>
    </dxf>
    <dxf>
      <font>
        <b val="0"/>
        <i val="0"/>
        <condense val="0"/>
        <extend val="0"/>
      </font>
      <fill>
        <patternFill>
          <bgColor theme="8" tint="0.59996337778862885"/>
        </patternFill>
      </fill>
    </dxf>
    <dxf>
      <fill>
        <patternFill>
          <bgColor theme="8" tint="0.79998168889431442"/>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rgb="FFD740A2"/>
        </patternFill>
      </fill>
    </dxf>
    <dxf>
      <fill>
        <patternFill>
          <bgColor rgb="FFD740A2"/>
        </patternFill>
      </fill>
    </dxf>
  </dxfs>
  <tableStyles count="0" defaultTableStyle="TableStyleMedium2" defaultPivotStyle="PivotStyleLight16"/>
  <colors>
    <mruColors>
      <color rgb="FF0071CE"/>
      <color rgb="FFDCECF5"/>
      <color rgb="FFFFFF99"/>
      <color rgb="FF003595"/>
      <color rgb="FFD60037"/>
      <color rgb="FF98C561"/>
      <color rgb="FF003479"/>
      <color rgb="FFD9D9D9"/>
      <color rgb="FF84C8FF"/>
      <color rgb="FFD426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xml"/><Relationship Id="rId21" Type="http://schemas.openxmlformats.org/officeDocument/2006/relationships/worksheet" Target="worksheets/sheet21.xml"/><Relationship Id="rId42" Type="http://schemas.openxmlformats.org/officeDocument/2006/relationships/externalLink" Target="externalLinks/externalLink18.xml"/><Relationship Id="rId47" Type="http://schemas.openxmlformats.org/officeDocument/2006/relationships/externalLink" Target="externalLinks/externalLink23.xml"/><Relationship Id="rId63" Type="http://schemas.openxmlformats.org/officeDocument/2006/relationships/externalLink" Target="externalLinks/externalLink39.xml"/><Relationship Id="rId68" Type="http://schemas.openxmlformats.org/officeDocument/2006/relationships/externalLink" Target="externalLinks/externalLink44.xml"/><Relationship Id="rId84" Type="http://schemas.openxmlformats.org/officeDocument/2006/relationships/externalLink" Target="externalLinks/externalLink60.xml"/><Relationship Id="rId89" Type="http://schemas.openxmlformats.org/officeDocument/2006/relationships/externalLink" Target="externalLinks/externalLink65.xml"/><Relationship Id="rId16" Type="http://schemas.openxmlformats.org/officeDocument/2006/relationships/worksheet" Target="worksheets/sheet16.xml"/><Relationship Id="rId107" Type="http://schemas.openxmlformats.org/officeDocument/2006/relationships/customXml" Target="../customXml/item1.xml"/><Relationship Id="rId11" Type="http://schemas.openxmlformats.org/officeDocument/2006/relationships/worksheet" Target="worksheets/sheet11.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53" Type="http://schemas.openxmlformats.org/officeDocument/2006/relationships/externalLink" Target="externalLinks/externalLink29.xml"/><Relationship Id="rId58" Type="http://schemas.openxmlformats.org/officeDocument/2006/relationships/externalLink" Target="externalLinks/externalLink34.xml"/><Relationship Id="rId74" Type="http://schemas.openxmlformats.org/officeDocument/2006/relationships/externalLink" Target="externalLinks/externalLink50.xml"/><Relationship Id="rId79" Type="http://schemas.openxmlformats.org/officeDocument/2006/relationships/externalLink" Target="externalLinks/externalLink55.xml"/><Relationship Id="rId102" Type="http://schemas.openxmlformats.org/officeDocument/2006/relationships/externalLink" Target="externalLinks/externalLink78.xml"/><Relationship Id="rId5" Type="http://schemas.openxmlformats.org/officeDocument/2006/relationships/worksheet" Target="worksheets/sheet5.xml"/><Relationship Id="rId90" Type="http://schemas.openxmlformats.org/officeDocument/2006/relationships/externalLink" Target="externalLinks/externalLink66.xml"/><Relationship Id="rId95" Type="http://schemas.openxmlformats.org/officeDocument/2006/relationships/externalLink" Target="externalLinks/externalLink71.xml"/><Relationship Id="rId22" Type="http://schemas.openxmlformats.org/officeDocument/2006/relationships/worksheet" Target="worksheets/sheet22.xml"/><Relationship Id="rId27" Type="http://schemas.openxmlformats.org/officeDocument/2006/relationships/externalLink" Target="externalLinks/externalLink3.xml"/><Relationship Id="rId43" Type="http://schemas.openxmlformats.org/officeDocument/2006/relationships/externalLink" Target="externalLinks/externalLink19.xml"/><Relationship Id="rId48" Type="http://schemas.openxmlformats.org/officeDocument/2006/relationships/externalLink" Target="externalLinks/externalLink24.xml"/><Relationship Id="rId64" Type="http://schemas.openxmlformats.org/officeDocument/2006/relationships/externalLink" Target="externalLinks/externalLink40.xml"/><Relationship Id="rId69" Type="http://schemas.openxmlformats.org/officeDocument/2006/relationships/externalLink" Target="externalLinks/externalLink45.xml"/><Relationship Id="rId80" Type="http://schemas.openxmlformats.org/officeDocument/2006/relationships/externalLink" Target="externalLinks/externalLink56.xml"/><Relationship Id="rId85" Type="http://schemas.openxmlformats.org/officeDocument/2006/relationships/externalLink" Target="externalLinks/externalLink6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59" Type="http://schemas.openxmlformats.org/officeDocument/2006/relationships/externalLink" Target="externalLinks/externalLink35.xml"/><Relationship Id="rId103" Type="http://schemas.openxmlformats.org/officeDocument/2006/relationships/theme" Target="theme/theme1.xml"/><Relationship Id="rId108" Type="http://schemas.openxmlformats.org/officeDocument/2006/relationships/customXml" Target="../customXml/item2.xml"/><Relationship Id="rId54" Type="http://schemas.openxmlformats.org/officeDocument/2006/relationships/externalLink" Target="externalLinks/externalLink30.xml"/><Relationship Id="rId70" Type="http://schemas.openxmlformats.org/officeDocument/2006/relationships/externalLink" Target="externalLinks/externalLink46.xml"/><Relationship Id="rId75" Type="http://schemas.openxmlformats.org/officeDocument/2006/relationships/externalLink" Target="externalLinks/externalLink51.xml"/><Relationship Id="rId91" Type="http://schemas.openxmlformats.org/officeDocument/2006/relationships/externalLink" Target="externalLinks/externalLink67.xml"/><Relationship Id="rId96" Type="http://schemas.openxmlformats.org/officeDocument/2006/relationships/externalLink" Target="externalLinks/externalLink7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externalLink" Target="externalLinks/externalLink25.xml"/><Relationship Id="rId57" Type="http://schemas.openxmlformats.org/officeDocument/2006/relationships/externalLink" Target="externalLinks/externalLink33.xml"/><Relationship Id="rId106"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52" Type="http://schemas.openxmlformats.org/officeDocument/2006/relationships/externalLink" Target="externalLinks/externalLink28.xml"/><Relationship Id="rId60" Type="http://schemas.openxmlformats.org/officeDocument/2006/relationships/externalLink" Target="externalLinks/externalLink36.xml"/><Relationship Id="rId65" Type="http://schemas.openxmlformats.org/officeDocument/2006/relationships/externalLink" Target="externalLinks/externalLink41.xml"/><Relationship Id="rId73" Type="http://schemas.openxmlformats.org/officeDocument/2006/relationships/externalLink" Target="externalLinks/externalLink49.xml"/><Relationship Id="rId78" Type="http://schemas.openxmlformats.org/officeDocument/2006/relationships/externalLink" Target="externalLinks/externalLink54.xml"/><Relationship Id="rId81" Type="http://schemas.openxmlformats.org/officeDocument/2006/relationships/externalLink" Target="externalLinks/externalLink57.xml"/><Relationship Id="rId86" Type="http://schemas.openxmlformats.org/officeDocument/2006/relationships/externalLink" Target="externalLinks/externalLink62.xml"/><Relationship Id="rId94" Type="http://schemas.openxmlformats.org/officeDocument/2006/relationships/externalLink" Target="externalLinks/externalLink70.xml"/><Relationship Id="rId99" Type="http://schemas.openxmlformats.org/officeDocument/2006/relationships/externalLink" Target="externalLinks/externalLink75.xml"/><Relationship Id="rId101" Type="http://schemas.openxmlformats.org/officeDocument/2006/relationships/externalLink" Target="externalLinks/externalLink7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5.xml"/><Relationship Id="rId109" Type="http://schemas.openxmlformats.org/officeDocument/2006/relationships/customXml" Target="../customXml/item3.xml"/><Relationship Id="rId34" Type="http://schemas.openxmlformats.org/officeDocument/2006/relationships/externalLink" Target="externalLinks/externalLink10.xml"/><Relationship Id="rId50" Type="http://schemas.openxmlformats.org/officeDocument/2006/relationships/externalLink" Target="externalLinks/externalLink26.xml"/><Relationship Id="rId55" Type="http://schemas.openxmlformats.org/officeDocument/2006/relationships/externalLink" Target="externalLinks/externalLink31.xml"/><Relationship Id="rId76" Type="http://schemas.openxmlformats.org/officeDocument/2006/relationships/externalLink" Target="externalLinks/externalLink52.xml"/><Relationship Id="rId97" Type="http://schemas.openxmlformats.org/officeDocument/2006/relationships/externalLink" Target="externalLinks/externalLink73.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47.xml"/><Relationship Id="rId92" Type="http://schemas.openxmlformats.org/officeDocument/2006/relationships/externalLink" Target="externalLinks/externalLink68.xml"/><Relationship Id="rId2" Type="http://schemas.openxmlformats.org/officeDocument/2006/relationships/worksheet" Target="worksheets/sheet2.xml"/><Relationship Id="rId29" Type="http://schemas.openxmlformats.org/officeDocument/2006/relationships/externalLink" Target="externalLinks/externalLink5.xml"/><Relationship Id="rId24" Type="http://schemas.openxmlformats.org/officeDocument/2006/relationships/worksheet" Target="worksheets/sheet24.xml"/><Relationship Id="rId40" Type="http://schemas.openxmlformats.org/officeDocument/2006/relationships/externalLink" Target="externalLinks/externalLink16.xml"/><Relationship Id="rId45" Type="http://schemas.openxmlformats.org/officeDocument/2006/relationships/externalLink" Target="externalLinks/externalLink21.xml"/><Relationship Id="rId66" Type="http://schemas.openxmlformats.org/officeDocument/2006/relationships/externalLink" Target="externalLinks/externalLink42.xml"/><Relationship Id="rId87" Type="http://schemas.openxmlformats.org/officeDocument/2006/relationships/externalLink" Target="externalLinks/externalLink63.xml"/><Relationship Id="rId110" Type="http://schemas.openxmlformats.org/officeDocument/2006/relationships/customXml" Target="../customXml/item4.xml"/><Relationship Id="rId61" Type="http://schemas.openxmlformats.org/officeDocument/2006/relationships/externalLink" Target="externalLinks/externalLink37.xml"/><Relationship Id="rId82" Type="http://schemas.openxmlformats.org/officeDocument/2006/relationships/externalLink" Target="externalLinks/externalLink58.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56" Type="http://schemas.openxmlformats.org/officeDocument/2006/relationships/externalLink" Target="externalLinks/externalLink32.xml"/><Relationship Id="rId77" Type="http://schemas.openxmlformats.org/officeDocument/2006/relationships/externalLink" Target="externalLinks/externalLink53.xml"/><Relationship Id="rId100" Type="http://schemas.openxmlformats.org/officeDocument/2006/relationships/externalLink" Target="externalLinks/externalLink76.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27.xml"/><Relationship Id="rId72" Type="http://schemas.openxmlformats.org/officeDocument/2006/relationships/externalLink" Target="externalLinks/externalLink48.xml"/><Relationship Id="rId93" Type="http://schemas.openxmlformats.org/officeDocument/2006/relationships/externalLink" Target="externalLinks/externalLink69.xml"/><Relationship Id="rId98" Type="http://schemas.openxmlformats.org/officeDocument/2006/relationships/externalLink" Target="externalLinks/externalLink74.xml"/><Relationship Id="rId3" Type="http://schemas.openxmlformats.org/officeDocument/2006/relationships/worksheet" Target="worksheets/sheet3.xml"/><Relationship Id="rId25" Type="http://schemas.openxmlformats.org/officeDocument/2006/relationships/externalLink" Target="externalLinks/externalLink1.xml"/><Relationship Id="rId46" Type="http://schemas.openxmlformats.org/officeDocument/2006/relationships/externalLink" Target="externalLinks/externalLink22.xml"/><Relationship Id="rId67" Type="http://schemas.openxmlformats.org/officeDocument/2006/relationships/externalLink" Target="externalLinks/externalLink43.xml"/><Relationship Id="rId20" Type="http://schemas.openxmlformats.org/officeDocument/2006/relationships/worksheet" Target="worksheets/sheet20.xml"/><Relationship Id="rId41" Type="http://schemas.openxmlformats.org/officeDocument/2006/relationships/externalLink" Target="externalLinks/externalLink17.xml"/><Relationship Id="rId62" Type="http://schemas.openxmlformats.org/officeDocument/2006/relationships/externalLink" Target="externalLinks/externalLink38.xml"/><Relationship Id="rId83" Type="http://schemas.openxmlformats.org/officeDocument/2006/relationships/externalLink" Target="externalLinks/externalLink59.xml"/><Relationship Id="rId88" Type="http://schemas.openxmlformats.org/officeDocument/2006/relationships/externalLink" Target="externalLinks/externalLink6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827" Type="http://schemas.openxmlformats.org/officeDocument/2006/relationships/customXml" Target="../ink/ink1825.xml"/><Relationship Id="rId170" Type="http://schemas.openxmlformats.org/officeDocument/2006/relationships/customXml" Target="../ink/ink168.xml"/><Relationship Id="rId268" Type="http://schemas.openxmlformats.org/officeDocument/2006/relationships/customXml" Target="../ink/ink266.xml"/><Relationship Id="rId475" Type="http://schemas.openxmlformats.org/officeDocument/2006/relationships/customXml" Target="../ink/ink473.xml"/><Relationship Id="rId682" Type="http://schemas.openxmlformats.org/officeDocument/2006/relationships/customXml" Target="../ink/ink680.xml"/><Relationship Id="rId128" Type="http://schemas.openxmlformats.org/officeDocument/2006/relationships/customXml" Target="../ink/ink126.xml"/><Relationship Id="rId335" Type="http://schemas.openxmlformats.org/officeDocument/2006/relationships/customXml" Target="../ink/ink333.xml"/><Relationship Id="rId542" Type="http://schemas.openxmlformats.org/officeDocument/2006/relationships/customXml" Target="../ink/ink540.xml"/><Relationship Id="rId987" Type="http://schemas.openxmlformats.org/officeDocument/2006/relationships/customXml" Target="../ink/ink985.xml"/><Relationship Id="rId1172" Type="http://schemas.openxmlformats.org/officeDocument/2006/relationships/customXml" Target="../ink/ink1170.xml"/><Relationship Id="rId2016" Type="http://schemas.openxmlformats.org/officeDocument/2006/relationships/customXml" Target="../ink/ink2014.xml"/><Relationship Id="rId402" Type="http://schemas.openxmlformats.org/officeDocument/2006/relationships/customXml" Target="../ink/ink400.xml"/><Relationship Id="rId847" Type="http://schemas.openxmlformats.org/officeDocument/2006/relationships/customXml" Target="../ink/ink845.xml"/><Relationship Id="rId1032" Type="http://schemas.openxmlformats.org/officeDocument/2006/relationships/customXml" Target="../ink/ink1030.xml"/><Relationship Id="rId1477" Type="http://schemas.openxmlformats.org/officeDocument/2006/relationships/customXml" Target="../ink/ink1475.xml"/><Relationship Id="rId1684" Type="http://schemas.openxmlformats.org/officeDocument/2006/relationships/customXml" Target="../ink/ink1682.xml"/><Relationship Id="rId1891" Type="http://schemas.openxmlformats.org/officeDocument/2006/relationships/customXml" Target="../ink/ink1889.xml"/><Relationship Id="rId707" Type="http://schemas.openxmlformats.org/officeDocument/2006/relationships/customXml" Target="../ink/ink705.xml"/><Relationship Id="rId914" Type="http://schemas.openxmlformats.org/officeDocument/2006/relationships/customXml" Target="../ink/ink912.xml"/><Relationship Id="rId1337" Type="http://schemas.openxmlformats.org/officeDocument/2006/relationships/customXml" Target="../ink/ink1335.xml"/><Relationship Id="rId1544" Type="http://schemas.openxmlformats.org/officeDocument/2006/relationships/customXml" Target="../ink/ink1542.xml"/><Relationship Id="rId1751" Type="http://schemas.openxmlformats.org/officeDocument/2006/relationships/customXml" Target="../ink/ink1749.xml"/><Relationship Id="rId1989" Type="http://schemas.openxmlformats.org/officeDocument/2006/relationships/customXml" Target="../ink/ink1987.xml"/><Relationship Id="rId43" Type="http://schemas.openxmlformats.org/officeDocument/2006/relationships/customXml" Target="../ink/ink41.xml"/><Relationship Id="rId1404" Type="http://schemas.openxmlformats.org/officeDocument/2006/relationships/customXml" Target="../ink/ink1402.xml"/><Relationship Id="rId1611" Type="http://schemas.openxmlformats.org/officeDocument/2006/relationships/customXml" Target="../ink/ink1609.xml"/><Relationship Id="rId1849" Type="http://schemas.openxmlformats.org/officeDocument/2006/relationships/customXml" Target="../ink/ink1847.xml"/><Relationship Id="rId192" Type="http://schemas.openxmlformats.org/officeDocument/2006/relationships/customXml" Target="../ink/ink190.xml"/><Relationship Id="rId1709" Type="http://schemas.openxmlformats.org/officeDocument/2006/relationships/customXml" Target="../ink/ink1707.xml"/><Relationship Id="rId1916" Type="http://schemas.openxmlformats.org/officeDocument/2006/relationships/customXml" Target="../ink/ink1914.xml"/><Relationship Id="rId497" Type="http://schemas.openxmlformats.org/officeDocument/2006/relationships/customXml" Target="../ink/ink495.xml"/><Relationship Id="rId357" Type="http://schemas.openxmlformats.org/officeDocument/2006/relationships/customXml" Target="../ink/ink355.xml"/><Relationship Id="rId1194" Type="http://schemas.openxmlformats.org/officeDocument/2006/relationships/customXml" Target="../ink/ink1192.xml"/><Relationship Id="rId2038" Type="http://schemas.openxmlformats.org/officeDocument/2006/relationships/customXml" Target="../ink/ink2036.xml"/><Relationship Id="rId217" Type="http://schemas.openxmlformats.org/officeDocument/2006/relationships/customXml" Target="../ink/ink215.xml"/><Relationship Id="rId564" Type="http://schemas.openxmlformats.org/officeDocument/2006/relationships/customXml" Target="../ink/ink562.xml"/><Relationship Id="rId771" Type="http://schemas.openxmlformats.org/officeDocument/2006/relationships/customXml" Target="../ink/ink769.xml"/><Relationship Id="rId869" Type="http://schemas.openxmlformats.org/officeDocument/2006/relationships/customXml" Target="../ink/ink867.xml"/><Relationship Id="rId1499" Type="http://schemas.openxmlformats.org/officeDocument/2006/relationships/customXml" Target="../ink/ink1497.xml"/><Relationship Id="rId424" Type="http://schemas.openxmlformats.org/officeDocument/2006/relationships/customXml" Target="../ink/ink422.xml"/><Relationship Id="rId631" Type="http://schemas.openxmlformats.org/officeDocument/2006/relationships/customXml" Target="../ink/ink629.xml"/><Relationship Id="rId729" Type="http://schemas.openxmlformats.org/officeDocument/2006/relationships/customXml" Target="../ink/ink727.xml"/><Relationship Id="rId1054" Type="http://schemas.openxmlformats.org/officeDocument/2006/relationships/customXml" Target="../ink/ink1052.xml"/><Relationship Id="rId1261" Type="http://schemas.openxmlformats.org/officeDocument/2006/relationships/customXml" Target="../ink/ink1259.xml"/><Relationship Id="rId1359" Type="http://schemas.openxmlformats.org/officeDocument/2006/relationships/customXml" Target="../ink/ink1357.xml"/><Relationship Id="rId936" Type="http://schemas.openxmlformats.org/officeDocument/2006/relationships/customXml" Target="../ink/ink934.xml"/><Relationship Id="rId1121" Type="http://schemas.openxmlformats.org/officeDocument/2006/relationships/customXml" Target="../ink/ink1119.xml"/><Relationship Id="rId1219" Type="http://schemas.openxmlformats.org/officeDocument/2006/relationships/customXml" Target="../ink/ink1217.xml"/><Relationship Id="rId1566" Type="http://schemas.openxmlformats.org/officeDocument/2006/relationships/customXml" Target="../ink/ink1564.xml"/><Relationship Id="rId1773" Type="http://schemas.openxmlformats.org/officeDocument/2006/relationships/customXml" Target="../ink/ink1771.xml"/><Relationship Id="rId1980" Type="http://schemas.openxmlformats.org/officeDocument/2006/relationships/customXml" Target="../ink/ink1978.xml"/><Relationship Id="rId65" Type="http://schemas.openxmlformats.org/officeDocument/2006/relationships/customXml" Target="../ink/ink63.xml"/><Relationship Id="rId1426" Type="http://schemas.openxmlformats.org/officeDocument/2006/relationships/customXml" Target="../ink/ink1424.xml"/><Relationship Id="rId1633" Type="http://schemas.openxmlformats.org/officeDocument/2006/relationships/customXml" Target="../ink/ink1631.xml"/><Relationship Id="rId1840" Type="http://schemas.openxmlformats.org/officeDocument/2006/relationships/customXml" Target="../ink/ink1838.xml"/><Relationship Id="rId1700" Type="http://schemas.openxmlformats.org/officeDocument/2006/relationships/customXml" Target="../ink/ink1698.xml"/><Relationship Id="rId1938" Type="http://schemas.openxmlformats.org/officeDocument/2006/relationships/customXml" Target="../ink/ink1936.xml"/><Relationship Id="rId281" Type="http://schemas.openxmlformats.org/officeDocument/2006/relationships/customXml" Target="../ink/ink279.xml"/><Relationship Id="rId141" Type="http://schemas.openxmlformats.org/officeDocument/2006/relationships/customXml" Target="../ink/ink139.xml"/><Relationship Id="rId379" Type="http://schemas.openxmlformats.org/officeDocument/2006/relationships/customXml" Target="../ink/ink377.xml"/><Relationship Id="rId586" Type="http://schemas.openxmlformats.org/officeDocument/2006/relationships/customXml" Target="../ink/ink584.xml"/><Relationship Id="rId793" Type="http://schemas.openxmlformats.org/officeDocument/2006/relationships/customXml" Target="../ink/ink791.xml"/><Relationship Id="rId7" Type="http://schemas.openxmlformats.org/officeDocument/2006/relationships/customXml" Target="../ink/ink5.xml"/><Relationship Id="rId239" Type="http://schemas.openxmlformats.org/officeDocument/2006/relationships/customXml" Target="../ink/ink237.xml"/><Relationship Id="rId446" Type="http://schemas.openxmlformats.org/officeDocument/2006/relationships/customXml" Target="../ink/ink444.xml"/><Relationship Id="rId653" Type="http://schemas.openxmlformats.org/officeDocument/2006/relationships/customXml" Target="../ink/ink651.xml"/><Relationship Id="rId1076" Type="http://schemas.openxmlformats.org/officeDocument/2006/relationships/customXml" Target="../ink/ink1074.xml"/><Relationship Id="rId1283" Type="http://schemas.openxmlformats.org/officeDocument/2006/relationships/customXml" Target="../ink/ink1281.xml"/><Relationship Id="rId1490" Type="http://schemas.openxmlformats.org/officeDocument/2006/relationships/customXml" Target="../ink/ink1488.xml"/><Relationship Id="rId306" Type="http://schemas.openxmlformats.org/officeDocument/2006/relationships/customXml" Target="../ink/ink304.xml"/><Relationship Id="rId860" Type="http://schemas.openxmlformats.org/officeDocument/2006/relationships/customXml" Target="../ink/ink858.xml"/><Relationship Id="rId958" Type="http://schemas.openxmlformats.org/officeDocument/2006/relationships/customXml" Target="../ink/ink956.xml"/><Relationship Id="rId1143" Type="http://schemas.openxmlformats.org/officeDocument/2006/relationships/customXml" Target="../ink/ink1141.xml"/><Relationship Id="rId1588" Type="http://schemas.openxmlformats.org/officeDocument/2006/relationships/customXml" Target="../ink/ink1586.xml"/><Relationship Id="rId1795" Type="http://schemas.openxmlformats.org/officeDocument/2006/relationships/customXml" Target="../ink/ink1793.xml"/><Relationship Id="rId87" Type="http://schemas.openxmlformats.org/officeDocument/2006/relationships/customXml" Target="../ink/ink85.xml"/><Relationship Id="rId513" Type="http://schemas.openxmlformats.org/officeDocument/2006/relationships/customXml" Target="../ink/ink511.xml"/><Relationship Id="rId720" Type="http://schemas.openxmlformats.org/officeDocument/2006/relationships/customXml" Target="../ink/ink718.xml"/><Relationship Id="rId818" Type="http://schemas.openxmlformats.org/officeDocument/2006/relationships/customXml" Target="../ink/ink816.xml"/><Relationship Id="rId1350" Type="http://schemas.openxmlformats.org/officeDocument/2006/relationships/customXml" Target="../ink/ink1348.xml"/><Relationship Id="rId1448" Type="http://schemas.openxmlformats.org/officeDocument/2006/relationships/customXml" Target="../ink/ink1446.xml"/><Relationship Id="rId1655" Type="http://schemas.openxmlformats.org/officeDocument/2006/relationships/customXml" Target="../ink/ink1653.xml"/><Relationship Id="rId1003" Type="http://schemas.openxmlformats.org/officeDocument/2006/relationships/customXml" Target="../ink/ink1001.xml"/><Relationship Id="rId1210" Type="http://schemas.openxmlformats.org/officeDocument/2006/relationships/customXml" Target="../ink/ink1208.xml"/><Relationship Id="rId1308" Type="http://schemas.openxmlformats.org/officeDocument/2006/relationships/customXml" Target="../ink/ink1306.xml"/><Relationship Id="rId1862" Type="http://schemas.openxmlformats.org/officeDocument/2006/relationships/customXml" Target="../ink/ink1860.xml"/><Relationship Id="rId1515" Type="http://schemas.openxmlformats.org/officeDocument/2006/relationships/customXml" Target="../ink/ink1513.xml"/><Relationship Id="rId1722" Type="http://schemas.openxmlformats.org/officeDocument/2006/relationships/customXml" Target="../ink/ink1720.xml"/><Relationship Id="rId14" Type="http://schemas.openxmlformats.org/officeDocument/2006/relationships/customXml" Target="../ink/ink12.xml"/><Relationship Id="rId163" Type="http://schemas.openxmlformats.org/officeDocument/2006/relationships/customXml" Target="../ink/ink161.xml"/><Relationship Id="rId370" Type="http://schemas.openxmlformats.org/officeDocument/2006/relationships/customXml" Target="../ink/ink368.xml"/><Relationship Id="rId2051" Type="http://schemas.openxmlformats.org/officeDocument/2006/relationships/customXml" Target="../ink/ink2049.xml"/><Relationship Id="rId230" Type="http://schemas.openxmlformats.org/officeDocument/2006/relationships/customXml" Target="../ink/ink228.xml"/><Relationship Id="rId468" Type="http://schemas.openxmlformats.org/officeDocument/2006/relationships/customXml" Target="../ink/ink466.xml"/><Relationship Id="rId675" Type="http://schemas.openxmlformats.org/officeDocument/2006/relationships/customXml" Target="../ink/ink673.xml"/><Relationship Id="rId882" Type="http://schemas.openxmlformats.org/officeDocument/2006/relationships/customXml" Target="../ink/ink880.xml"/><Relationship Id="rId1098" Type="http://schemas.openxmlformats.org/officeDocument/2006/relationships/customXml" Target="../ink/ink1096.xml"/><Relationship Id="rId328" Type="http://schemas.openxmlformats.org/officeDocument/2006/relationships/customXml" Target="../ink/ink326.xml"/><Relationship Id="rId535" Type="http://schemas.openxmlformats.org/officeDocument/2006/relationships/customXml" Target="../ink/ink533.xml"/><Relationship Id="rId742" Type="http://schemas.openxmlformats.org/officeDocument/2006/relationships/customXml" Target="../ink/ink740.xml"/><Relationship Id="rId1165" Type="http://schemas.openxmlformats.org/officeDocument/2006/relationships/customXml" Target="../ink/ink1163.xml"/><Relationship Id="rId1372" Type="http://schemas.openxmlformats.org/officeDocument/2006/relationships/customXml" Target="../ink/ink1370.xml"/><Relationship Id="rId2009" Type="http://schemas.openxmlformats.org/officeDocument/2006/relationships/customXml" Target="../ink/ink2007.xml"/><Relationship Id="rId602" Type="http://schemas.openxmlformats.org/officeDocument/2006/relationships/customXml" Target="../ink/ink600.xml"/><Relationship Id="rId1025" Type="http://schemas.openxmlformats.org/officeDocument/2006/relationships/customXml" Target="../ink/ink1023.xml"/><Relationship Id="rId1232" Type="http://schemas.openxmlformats.org/officeDocument/2006/relationships/customXml" Target="../ink/ink1230.xml"/><Relationship Id="rId1677" Type="http://schemas.openxmlformats.org/officeDocument/2006/relationships/customXml" Target="../ink/ink1675.xml"/><Relationship Id="rId1884" Type="http://schemas.openxmlformats.org/officeDocument/2006/relationships/customXml" Target="../ink/ink1882.xml"/><Relationship Id="rId907" Type="http://schemas.openxmlformats.org/officeDocument/2006/relationships/customXml" Target="../ink/ink905.xml"/><Relationship Id="rId1537" Type="http://schemas.openxmlformats.org/officeDocument/2006/relationships/customXml" Target="../ink/ink1535.xml"/><Relationship Id="rId1744" Type="http://schemas.openxmlformats.org/officeDocument/2006/relationships/customXml" Target="../ink/ink1742.xml"/><Relationship Id="rId1951" Type="http://schemas.openxmlformats.org/officeDocument/2006/relationships/customXml" Target="../ink/ink1949.xml"/><Relationship Id="rId36" Type="http://schemas.openxmlformats.org/officeDocument/2006/relationships/customXml" Target="../ink/ink34.xml"/><Relationship Id="rId1604" Type="http://schemas.openxmlformats.org/officeDocument/2006/relationships/customXml" Target="../ink/ink1602.xml"/><Relationship Id="rId185" Type="http://schemas.openxmlformats.org/officeDocument/2006/relationships/customXml" Target="../ink/ink183.xml"/><Relationship Id="rId1811" Type="http://schemas.openxmlformats.org/officeDocument/2006/relationships/customXml" Target="../ink/ink1809.xml"/><Relationship Id="rId1909" Type="http://schemas.openxmlformats.org/officeDocument/2006/relationships/customXml" Target="../ink/ink1907.xml"/><Relationship Id="rId392" Type="http://schemas.openxmlformats.org/officeDocument/2006/relationships/customXml" Target="../ink/ink390.xml"/><Relationship Id="rId697" Type="http://schemas.openxmlformats.org/officeDocument/2006/relationships/customXml" Target="../ink/ink695.xml"/><Relationship Id="rId252" Type="http://schemas.openxmlformats.org/officeDocument/2006/relationships/customXml" Target="../ink/ink250.xml"/><Relationship Id="rId1187" Type="http://schemas.openxmlformats.org/officeDocument/2006/relationships/customXml" Target="../ink/ink1185.xml"/><Relationship Id="rId112" Type="http://schemas.openxmlformats.org/officeDocument/2006/relationships/customXml" Target="../ink/ink110.xml"/><Relationship Id="rId557" Type="http://schemas.openxmlformats.org/officeDocument/2006/relationships/customXml" Target="../ink/ink555.xml"/><Relationship Id="rId764" Type="http://schemas.openxmlformats.org/officeDocument/2006/relationships/customXml" Target="../ink/ink762.xml"/><Relationship Id="rId971" Type="http://schemas.openxmlformats.org/officeDocument/2006/relationships/customXml" Target="../ink/ink969.xml"/><Relationship Id="rId1394" Type="http://schemas.openxmlformats.org/officeDocument/2006/relationships/customXml" Target="../ink/ink1392.xml"/><Relationship Id="rId1699" Type="http://schemas.openxmlformats.org/officeDocument/2006/relationships/customXml" Target="../ink/ink1697.xml"/><Relationship Id="rId2000" Type="http://schemas.openxmlformats.org/officeDocument/2006/relationships/customXml" Target="../ink/ink1998.xml"/><Relationship Id="rId417" Type="http://schemas.openxmlformats.org/officeDocument/2006/relationships/customXml" Target="../ink/ink415.xml"/><Relationship Id="rId624" Type="http://schemas.openxmlformats.org/officeDocument/2006/relationships/customXml" Target="../ink/ink622.xml"/><Relationship Id="rId831" Type="http://schemas.openxmlformats.org/officeDocument/2006/relationships/customXml" Target="../ink/ink829.xml"/><Relationship Id="rId1047" Type="http://schemas.openxmlformats.org/officeDocument/2006/relationships/customXml" Target="../ink/ink1045.xml"/><Relationship Id="rId1254" Type="http://schemas.openxmlformats.org/officeDocument/2006/relationships/customXml" Target="../ink/ink1252.xml"/><Relationship Id="rId1461" Type="http://schemas.openxmlformats.org/officeDocument/2006/relationships/customXml" Target="../ink/ink1459.xml"/><Relationship Id="rId929" Type="http://schemas.openxmlformats.org/officeDocument/2006/relationships/customXml" Target="../ink/ink927.xml"/><Relationship Id="rId1114" Type="http://schemas.openxmlformats.org/officeDocument/2006/relationships/customXml" Target="../ink/ink1112.xml"/><Relationship Id="rId1321" Type="http://schemas.openxmlformats.org/officeDocument/2006/relationships/customXml" Target="../ink/ink1319.xml"/><Relationship Id="rId1559" Type="http://schemas.openxmlformats.org/officeDocument/2006/relationships/customXml" Target="../ink/ink1557.xml"/><Relationship Id="rId1766" Type="http://schemas.openxmlformats.org/officeDocument/2006/relationships/customXml" Target="../ink/ink1764.xml"/><Relationship Id="rId1973" Type="http://schemas.openxmlformats.org/officeDocument/2006/relationships/customXml" Target="../ink/ink1971.xml"/><Relationship Id="rId58" Type="http://schemas.openxmlformats.org/officeDocument/2006/relationships/customXml" Target="../ink/ink56.xml"/><Relationship Id="rId1419" Type="http://schemas.openxmlformats.org/officeDocument/2006/relationships/customXml" Target="../ink/ink1417.xml"/><Relationship Id="rId1626" Type="http://schemas.openxmlformats.org/officeDocument/2006/relationships/customXml" Target="../ink/ink1624.xml"/><Relationship Id="rId1833" Type="http://schemas.openxmlformats.org/officeDocument/2006/relationships/customXml" Target="../ink/ink1831.xml"/><Relationship Id="rId1900" Type="http://schemas.openxmlformats.org/officeDocument/2006/relationships/customXml" Target="../ink/ink1898.xml"/><Relationship Id="rId274" Type="http://schemas.openxmlformats.org/officeDocument/2006/relationships/customXml" Target="../ink/ink272.xml"/><Relationship Id="rId481" Type="http://schemas.openxmlformats.org/officeDocument/2006/relationships/customXml" Target="../ink/ink479.xml"/><Relationship Id="rId134" Type="http://schemas.openxmlformats.org/officeDocument/2006/relationships/customXml" Target="../ink/ink132.xml"/><Relationship Id="rId579" Type="http://schemas.openxmlformats.org/officeDocument/2006/relationships/customXml" Target="../ink/ink577.xml"/><Relationship Id="rId786" Type="http://schemas.openxmlformats.org/officeDocument/2006/relationships/customXml" Target="../ink/ink784.xml"/><Relationship Id="rId993" Type="http://schemas.openxmlformats.org/officeDocument/2006/relationships/customXml" Target="../ink/ink991.xml"/><Relationship Id="rId341" Type="http://schemas.openxmlformats.org/officeDocument/2006/relationships/customXml" Target="../ink/ink339.xml"/><Relationship Id="rId439" Type="http://schemas.openxmlformats.org/officeDocument/2006/relationships/customXml" Target="../ink/ink437.xml"/><Relationship Id="rId646" Type="http://schemas.openxmlformats.org/officeDocument/2006/relationships/customXml" Target="../ink/ink644.xml"/><Relationship Id="rId1069" Type="http://schemas.openxmlformats.org/officeDocument/2006/relationships/customXml" Target="../ink/ink1067.xml"/><Relationship Id="rId1276" Type="http://schemas.openxmlformats.org/officeDocument/2006/relationships/customXml" Target="../ink/ink1274.xml"/><Relationship Id="rId1483" Type="http://schemas.openxmlformats.org/officeDocument/2006/relationships/customXml" Target="../ink/ink1481.xml"/><Relationship Id="rId2022" Type="http://schemas.openxmlformats.org/officeDocument/2006/relationships/customXml" Target="../ink/ink2020.xml"/><Relationship Id="rId201" Type="http://schemas.openxmlformats.org/officeDocument/2006/relationships/customXml" Target="../ink/ink199.xml"/><Relationship Id="rId506" Type="http://schemas.openxmlformats.org/officeDocument/2006/relationships/customXml" Target="../ink/ink504.xml"/><Relationship Id="rId853" Type="http://schemas.openxmlformats.org/officeDocument/2006/relationships/customXml" Target="../ink/ink851.xml"/><Relationship Id="rId1136" Type="http://schemas.openxmlformats.org/officeDocument/2006/relationships/customXml" Target="../ink/ink1134.xml"/><Relationship Id="rId1690" Type="http://schemas.openxmlformats.org/officeDocument/2006/relationships/customXml" Target="../ink/ink1688.xml"/><Relationship Id="rId1788" Type="http://schemas.openxmlformats.org/officeDocument/2006/relationships/customXml" Target="../ink/ink1786.xml"/><Relationship Id="rId1995" Type="http://schemas.openxmlformats.org/officeDocument/2006/relationships/customXml" Target="../ink/ink1993.xml"/><Relationship Id="rId713" Type="http://schemas.openxmlformats.org/officeDocument/2006/relationships/customXml" Target="../ink/ink711.xml"/><Relationship Id="rId920" Type="http://schemas.openxmlformats.org/officeDocument/2006/relationships/customXml" Target="../ink/ink918.xml"/><Relationship Id="rId1343" Type="http://schemas.openxmlformats.org/officeDocument/2006/relationships/customXml" Target="../ink/ink1341.xml"/><Relationship Id="rId1550" Type="http://schemas.openxmlformats.org/officeDocument/2006/relationships/customXml" Target="../ink/ink1548.xml"/><Relationship Id="rId1648" Type="http://schemas.openxmlformats.org/officeDocument/2006/relationships/customXml" Target="../ink/ink1646.xml"/><Relationship Id="rId1203" Type="http://schemas.openxmlformats.org/officeDocument/2006/relationships/customXml" Target="../ink/ink1201.xml"/><Relationship Id="rId1410" Type="http://schemas.openxmlformats.org/officeDocument/2006/relationships/customXml" Target="../ink/ink1408.xml"/><Relationship Id="rId1508" Type="http://schemas.openxmlformats.org/officeDocument/2006/relationships/customXml" Target="../ink/ink1506.xml"/><Relationship Id="rId1855" Type="http://schemas.openxmlformats.org/officeDocument/2006/relationships/customXml" Target="../ink/ink1853.xml"/><Relationship Id="rId1715" Type="http://schemas.openxmlformats.org/officeDocument/2006/relationships/customXml" Target="../ink/ink1713.xml"/><Relationship Id="rId1922" Type="http://schemas.openxmlformats.org/officeDocument/2006/relationships/customXml" Target="../ink/ink1920.xml"/><Relationship Id="rId296" Type="http://schemas.openxmlformats.org/officeDocument/2006/relationships/customXml" Target="../ink/ink294.xml"/><Relationship Id="rId156" Type="http://schemas.openxmlformats.org/officeDocument/2006/relationships/customXml" Target="../ink/ink154.xml"/><Relationship Id="rId363" Type="http://schemas.openxmlformats.org/officeDocument/2006/relationships/customXml" Target="../ink/ink361.xml"/><Relationship Id="rId570" Type="http://schemas.openxmlformats.org/officeDocument/2006/relationships/customXml" Target="../ink/ink568.xml"/><Relationship Id="rId2044" Type="http://schemas.openxmlformats.org/officeDocument/2006/relationships/customXml" Target="../ink/ink2042.xml"/><Relationship Id="rId223" Type="http://schemas.openxmlformats.org/officeDocument/2006/relationships/customXml" Target="../ink/ink221.xml"/><Relationship Id="rId430" Type="http://schemas.openxmlformats.org/officeDocument/2006/relationships/customXml" Target="../ink/ink428.xml"/><Relationship Id="rId668" Type="http://schemas.openxmlformats.org/officeDocument/2006/relationships/customXml" Target="../ink/ink666.xml"/><Relationship Id="rId875" Type="http://schemas.openxmlformats.org/officeDocument/2006/relationships/customXml" Target="../ink/ink873.xml"/><Relationship Id="rId1060" Type="http://schemas.openxmlformats.org/officeDocument/2006/relationships/customXml" Target="../ink/ink1058.xml"/><Relationship Id="rId1298" Type="http://schemas.openxmlformats.org/officeDocument/2006/relationships/customXml" Target="../ink/ink1296.xml"/><Relationship Id="rId528" Type="http://schemas.openxmlformats.org/officeDocument/2006/relationships/customXml" Target="../ink/ink526.xml"/><Relationship Id="rId735" Type="http://schemas.openxmlformats.org/officeDocument/2006/relationships/customXml" Target="../ink/ink733.xml"/><Relationship Id="rId942" Type="http://schemas.openxmlformats.org/officeDocument/2006/relationships/customXml" Target="../ink/ink940.xml"/><Relationship Id="rId1158" Type="http://schemas.openxmlformats.org/officeDocument/2006/relationships/customXml" Target="../ink/ink1156.xml"/><Relationship Id="rId1365" Type="http://schemas.openxmlformats.org/officeDocument/2006/relationships/customXml" Target="../ink/ink1363.xml"/><Relationship Id="rId1572" Type="http://schemas.openxmlformats.org/officeDocument/2006/relationships/customXml" Target="../ink/ink1570.xml"/><Relationship Id="rId1018" Type="http://schemas.openxmlformats.org/officeDocument/2006/relationships/customXml" Target="../ink/ink1016.xml"/><Relationship Id="rId1225" Type="http://schemas.openxmlformats.org/officeDocument/2006/relationships/customXml" Target="../ink/ink1223.xml"/><Relationship Id="rId1432" Type="http://schemas.openxmlformats.org/officeDocument/2006/relationships/customXml" Target="../ink/ink1430.xml"/><Relationship Id="rId1877" Type="http://schemas.openxmlformats.org/officeDocument/2006/relationships/customXml" Target="../ink/ink1875.xml"/><Relationship Id="rId71" Type="http://schemas.openxmlformats.org/officeDocument/2006/relationships/customXml" Target="../ink/ink69.xml"/><Relationship Id="rId802" Type="http://schemas.openxmlformats.org/officeDocument/2006/relationships/customXml" Target="../ink/ink800.xml"/><Relationship Id="rId1737" Type="http://schemas.openxmlformats.org/officeDocument/2006/relationships/customXml" Target="../ink/ink1735.xml"/><Relationship Id="rId1944" Type="http://schemas.openxmlformats.org/officeDocument/2006/relationships/customXml" Target="../ink/ink1942.xml"/><Relationship Id="rId29" Type="http://schemas.openxmlformats.org/officeDocument/2006/relationships/customXml" Target="../ink/ink27.xml"/><Relationship Id="rId178" Type="http://schemas.openxmlformats.org/officeDocument/2006/relationships/customXml" Target="../ink/ink176.xml"/><Relationship Id="rId1804" Type="http://schemas.openxmlformats.org/officeDocument/2006/relationships/customXml" Target="../ink/ink1802.xml"/><Relationship Id="rId385" Type="http://schemas.openxmlformats.org/officeDocument/2006/relationships/customXml" Target="../ink/ink383.xml"/><Relationship Id="rId592" Type="http://schemas.openxmlformats.org/officeDocument/2006/relationships/customXml" Target="../ink/ink590.xml"/><Relationship Id="rId245" Type="http://schemas.openxmlformats.org/officeDocument/2006/relationships/customXml" Target="../ink/ink243.xml"/><Relationship Id="rId452" Type="http://schemas.openxmlformats.org/officeDocument/2006/relationships/customXml" Target="../ink/ink450.xml"/><Relationship Id="rId897" Type="http://schemas.openxmlformats.org/officeDocument/2006/relationships/customXml" Target="../ink/ink895.xml"/><Relationship Id="rId1082" Type="http://schemas.openxmlformats.org/officeDocument/2006/relationships/customXml" Target="../ink/ink1080.xml"/><Relationship Id="rId105" Type="http://schemas.openxmlformats.org/officeDocument/2006/relationships/customXml" Target="../ink/ink103.xml"/><Relationship Id="rId312" Type="http://schemas.openxmlformats.org/officeDocument/2006/relationships/customXml" Target="../ink/ink310.xml"/><Relationship Id="rId757" Type="http://schemas.openxmlformats.org/officeDocument/2006/relationships/customXml" Target="../ink/ink755.xml"/><Relationship Id="rId964" Type="http://schemas.openxmlformats.org/officeDocument/2006/relationships/customXml" Target="../ink/ink962.xml"/><Relationship Id="rId1387" Type="http://schemas.openxmlformats.org/officeDocument/2006/relationships/customXml" Target="../ink/ink1385.xml"/><Relationship Id="rId1594" Type="http://schemas.openxmlformats.org/officeDocument/2006/relationships/customXml" Target="../ink/ink1592.xml"/><Relationship Id="rId93" Type="http://schemas.openxmlformats.org/officeDocument/2006/relationships/customXml" Target="../ink/ink91.xml"/><Relationship Id="rId617" Type="http://schemas.openxmlformats.org/officeDocument/2006/relationships/customXml" Target="../ink/ink615.xml"/><Relationship Id="rId824" Type="http://schemas.openxmlformats.org/officeDocument/2006/relationships/customXml" Target="../ink/ink822.xml"/><Relationship Id="rId1247" Type="http://schemas.openxmlformats.org/officeDocument/2006/relationships/customXml" Target="../ink/ink1245.xml"/><Relationship Id="rId1454" Type="http://schemas.openxmlformats.org/officeDocument/2006/relationships/customXml" Target="../ink/ink1452.xml"/><Relationship Id="rId1661" Type="http://schemas.openxmlformats.org/officeDocument/2006/relationships/customXml" Target="../ink/ink1659.xml"/><Relationship Id="rId1899" Type="http://schemas.openxmlformats.org/officeDocument/2006/relationships/customXml" Target="../ink/ink1897.xml"/><Relationship Id="rId1107" Type="http://schemas.openxmlformats.org/officeDocument/2006/relationships/customXml" Target="../ink/ink1105.xml"/><Relationship Id="rId1314" Type="http://schemas.openxmlformats.org/officeDocument/2006/relationships/customXml" Target="../ink/ink1312.xml"/><Relationship Id="rId1521" Type="http://schemas.openxmlformats.org/officeDocument/2006/relationships/customXml" Target="../ink/ink1519.xml"/><Relationship Id="rId1759" Type="http://schemas.openxmlformats.org/officeDocument/2006/relationships/customXml" Target="../ink/ink1757.xml"/><Relationship Id="rId1966" Type="http://schemas.openxmlformats.org/officeDocument/2006/relationships/customXml" Target="../ink/ink1964.xml"/><Relationship Id="rId1619" Type="http://schemas.openxmlformats.org/officeDocument/2006/relationships/customXml" Target="../ink/ink1617.xml"/><Relationship Id="rId1826" Type="http://schemas.openxmlformats.org/officeDocument/2006/relationships/customXml" Target="../ink/ink1824.xml"/><Relationship Id="rId20" Type="http://schemas.openxmlformats.org/officeDocument/2006/relationships/customXml" Target="../ink/ink18.xml"/><Relationship Id="rId267" Type="http://schemas.openxmlformats.org/officeDocument/2006/relationships/customXml" Target="../ink/ink265.xml"/><Relationship Id="rId474" Type="http://schemas.openxmlformats.org/officeDocument/2006/relationships/customXml" Target="../ink/ink472.xml"/><Relationship Id="rId127" Type="http://schemas.openxmlformats.org/officeDocument/2006/relationships/customXml" Target="../ink/ink125.xml"/><Relationship Id="rId681" Type="http://schemas.openxmlformats.org/officeDocument/2006/relationships/customXml" Target="../ink/ink679.xml"/><Relationship Id="rId779" Type="http://schemas.openxmlformats.org/officeDocument/2006/relationships/customXml" Target="../ink/ink777.xml"/><Relationship Id="rId986" Type="http://schemas.openxmlformats.org/officeDocument/2006/relationships/customXml" Target="../ink/ink984.xml"/><Relationship Id="rId334" Type="http://schemas.openxmlformats.org/officeDocument/2006/relationships/customXml" Target="../ink/ink332.xml"/><Relationship Id="rId541" Type="http://schemas.openxmlformats.org/officeDocument/2006/relationships/customXml" Target="../ink/ink539.xml"/><Relationship Id="rId639" Type="http://schemas.openxmlformats.org/officeDocument/2006/relationships/customXml" Target="../ink/ink637.xml"/><Relationship Id="rId1171" Type="http://schemas.openxmlformats.org/officeDocument/2006/relationships/customXml" Target="../ink/ink1169.xml"/><Relationship Id="rId1269" Type="http://schemas.openxmlformats.org/officeDocument/2006/relationships/customXml" Target="../ink/ink1267.xml"/><Relationship Id="rId1476" Type="http://schemas.openxmlformats.org/officeDocument/2006/relationships/customXml" Target="../ink/ink1474.xml"/><Relationship Id="rId2015" Type="http://schemas.openxmlformats.org/officeDocument/2006/relationships/customXml" Target="../ink/ink2013.xml"/><Relationship Id="rId401" Type="http://schemas.openxmlformats.org/officeDocument/2006/relationships/customXml" Target="../ink/ink399.xml"/><Relationship Id="rId846" Type="http://schemas.openxmlformats.org/officeDocument/2006/relationships/customXml" Target="../ink/ink844.xml"/><Relationship Id="rId1031" Type="http://schemas.openxmlformats.org/officeDocument/2006/relationships/customXml" Target="../ink/ink1029.xml"/><Relationship Id="rId1129" Type="http://schemas.openxmlformats.org/officeDocument/2006/relationships/customXml" Target="../ink/ink1127.xml"/><Relationship Id="rId1683" Type="http://schemas.openxmlformats.org/officeDocument/2006/relationships/customXml" Target="../ink/ink1681.xml"/><Relationship Id="rId1890" Type="http://schemas.openxmlformats.org/officeDocument/2006/relationships/customXml" Target="../ink/ink1888.xml"/><Relationship Id="rId1988" Type="http://schemas.openxmlformats.org/officeDocument/2006/relationships/customXml" Target="../ink/ink1986.xml"/><Relationship Id="rId706" Type="http://schemas.openxmlformats.org/officeDocument/2006/relationships/customXml" Target="../ink/ink704.xml"/><Relationship Id="rId913" Type="http://schemas.openxmlformats.org/officeDocument/2006/relationships/customXml" Target="../ink/ink911.xml"/><Relationship Id="rId1336" Type="http://schemas.openxmlformats.org/officeDocument/2006/relationships/customXml" Target="../ink/ink1334.xml"/><Relationship Id="rId1543" Type="http://schemas.openxmlformats.org/officeDocument/2006/relationships/customXml" Target="../ink/ink1541.xml"/><Relationship Id="rId1750" Type="http://schemas.openxmlformats.org/officeDocument/2006/relationships/customXml" Target="../ink/ink1748.xml"/><Relationship Id="rId42" Type="http://schemas.openxmlformats.org/officeDocument/2006/relationships/customXml" Target="../ink/ink40.xml"/><Relationship Id="rId1403" Type="http://schemas.openxmlformats.org/officeDocument/2006/relationships/customXml" Target="../ink/ink1401.xml"/><Relationship Id="rId1610" Type="http://schemas.openxmlformats.org/officeDocument/2006/relationships/customXml" Target="../ink/ink1608.xml"/><Relationship Id="rId1848" Type="http://schemas.openxmlformats.org/officeDocument/2006/relationships/customXml" Target="../ink/ink1846.xml"/><Relationship Id="rId191" Type="http://schemas.openxmlformats.org/officeDocument/2006/relationships/customXml" Target="../ink/ink189.xml"/><Relationship Id="rId1708" Type="http://schemas.openxmlformats.org/officeDocument/2006/relationships/customXml" Target="../ink/ink1706.xml"/><Relationship Id="rId1915" Type="http://schemas.openxmlformats.org/officeDocument/2006/relationships/customXml" Target="../ink/ink1913.xml"/><Relationship Id="rId289" Type="http://schemas.openxmlformats.org/officeDocument/2006/relationships/customXml" Target="../ink/ink287.xml"/><Relationship Id="rId496" Type="http://schemas.openxmlformats.org/officeDocument/2006/relationships/customXml" Target="../ink/ink494.xml"/><Relationship Id="rId149" Type="http://schemas.openxmlformats.org/officeDocument/2006/relationships/customXml" Target="../ink/ink147.xml"/><Relationship Id="rId356" Type="http://schemas.openxmlformats.org/officeDocument/2006/relationships/customXml" Target="../ink/ink354.xml"/><Relationship Id="rId563" Type="http://schemas.openxmlformats.org/officeDocument/2006/relationships/customXml" Target="../ink/ink561.xml"/><Relationship Id="rId770" Type="http://schemas.openxmlformats.org/officeDocument/2006/relationships/customXml" Target="../ink/ink768.xml"/><Relationship Id="rId1193" Type="http://schemas.openxmlformats.org/officeDocument/2006/relationships/customXml" Target="../ink/ink1191.xml"/><Relationship Id="rId2037" Type="http://schemas.openxmlformats.org/officeDocument/2006/relationships/customXml" Target="../ink/ink2035.xml"/><Relationship Id="rId216" Type="http://schemas.openxmlformats.org/officeDocument/2006/relationships/customXml" Target="../ink/ink214.xml"/><Relationship Id="rId423" Type="http://schemas.openxmlformats.org/officeDocument/2006/relationships/customXml" Target="../ink/ink421.xml"/><Relationship Id="rId868" Type="http://schemas.openxmlformats.org/officeDocument/2006/relationships/customXml" Target="../ink/ink866.xml"/><Relationship Id="rId1053" Type="http://schemas.openxmlformats.org/officeDocument/2006/relationships/customXml" Target="../ink/ink1051.xml"/><Relationship Id="rId1260" Type="http://schemas.openxmlformats.org/officeDocument/2006/relationships/customXml" Target="../ink/ink1258.xml"/><Relationship Id="rId1498" Type="http://schemas.openxmlformats.org/officeDocument/2006/relationships/customXml" Target="../ink/ink1496.xml"/><Relationship Id="rId630" Type="http://schemas.openxmlformats.org/officeDocument/2006/relationships/customXml" Target="../ink/ink628.xml"/><Relationship Id="rId728" Type="http://schemas.openxmlformats.org/officeDocument/2006/relationships/customXml" Target="../ink/ink726.xml"/><Relationship Id="rId935" Type="http://schemas.openxmlformats.org/officeDocument/2006/relationships/customXml" Target="../ink/ink933.xml"/><Relationship Id="rId1358" Type="http://schemas.openxmlformats.org/officeDocument/2006/relationships/customXml" Target="../ink/ink1356.xml"/><Relationship Id="rId1565" Type="http://schemas.openxmlformats.org/officeDocument/2006/relationships/customXml" Target="../ink/ink1563.xml"/><Relationship Id="rId1772" Type="http://schemas.openxmlformats.org/officeDocument/2006/relationships/customXml" Target="../ink/ink1770.xml"/><Relationship Id="rId64" Type="http://schemas.openxmlformats.org/officeDocument/2006/relationships/customXml" Target="../ink/ink62.xml"/><Relationship Id="rId1120" Type="http://schemas.openxmlformats.org/officeDocument/2006/relationships/customXml" Target="../ink/ink1118.xml"/><Relationship Id="rId1218" Type="http://schemas.openxmlformats.org/officeDocument/2006/relationships/customXml" Target="../ink/ink1216.xml"/><Relationship Id="rId1425" Type="http://schemas.openxmlformats.org/officeDocument/2006/relationships/customXml" Target="../ink/ink1423.xml"/><Relationship Id="rId1632" Type="http://schemas.openxmlformats.org/officeDocument/2006/relationships/customXml" Target="../ink/ink1630.xml"/><Relationship Id="rId1937" Type="http://schemas.openxmlformats.org/officeDocument/2006/relationships/customXml" Target="../ink/ink1935.xml"/><Relationship Id="rId280" Type="http://schemas.openxmlformats.org/officeDocument/2006/relationships/customXml" Target="../ink/ink278.xml"/><Relationship Id="rId140" Type="http://schemas.openxmlformats.org/officeDocument/2006/relationships/customXml" Target="../ink/ink138.xml"/><Relationship Id="rId378" Type="http://schemas.openxmlformats.org/officeDocument/2006/relationships/customXml" Target="../ink/ink376.xml"/><Relationship Id="rId585" Type="http://schemas.openxmlformats.org/officeDocument/2006/relationships/customXml" Target="../ink/ink583.xml"/><Relationship Id="rId792" Type="http://schemas.openxmlformats.org/officeDocument/2006/relationships/customXml" Target="../ink/ink790.xml"/><Relationship Id="rId6" Type="http://schemas.openxmlformats.org/officeDocument/2006/relationships/customXml" Target="../ink/ink4.xml"/><Relationship Id="rId238" Type="http://schemas.openxmlformats.org/officeDocument/2006/relationships/customXml" Target="../ink/ink236.xml"/><Relationship Id="rId445" Type="http://schemas.openxmlformats.org/officeDocument/2006/relationships/customXml" Target="../ink/ink443.xml"/><Relationship Id="rId652" Type="http://schemas.openxmlformats.org/officeDocument/2006/relationships/customXml" Target="../ink/ink650.xml"/><Relationship Id="rId1075" Type="http://schemas.openxmlformats.org/officeDocument/2006/relationships/customXml" Target="../ink/ink1073.xml"/><Relationship Id="rId1282" Type="http://schemas.openxmlformats.org/officeDocument/2006/relationships/customXml" Target="../ink/ink1280.xml"/><Relationship Id="rId305" Type="http://schemas.openxmlformats.org/officeDocument/2006/relationships/customXml" Target="../ink/ink303.xml"/><Relationship Id="rId512" Type="http://schemas.openxmlformats.org/officeDocument/2006/relationships/customXml" Target="../ink/ink510.xml"/><Relationship Id="rId957" Type="http://schemas.openxmlformats.org/officeDocument/2006/relationships/customXml" Target="../ink/ink955.xml"/><Relationship Id="rId1142" Type="http://schemas.openxmlformats.org/officeDocument/2006/relationships/customXml" Target="../ink/ink1140.xml"/><Relationship Id="rId1587" Type="http://schemas.openxmlformats.org/officeDocument/2006/relationships/customXml" Target="../ink/ink1585.xml"/><Relationship Id="rId1794" Type="http://schemas.openxmlformats.org/officeDocument/2006/relationships/customXml" Target="../ink/ink1792.xml"/><Relationship Id="rId86" Type="http://schemas.openxmlformats.org/officeDocument/2006/relationships/customXml" Target="../ink/ink84.xml"/><Relationship Id="rId817" Type="http://schemas.openxmlformats.org/officeDocument/2006/relationships/customXml" Target="../ink/ink815.xml"/><Relationship Id="rId1002" Type="http://schemas.openxmlformats.org/officeDocument/2006/relationships/customXml" Target="../ink/ink1000.xml"/><Relationship Id="rId1447" Type="http://schemas.openxmlformats.org/officeDocument/2006/relationships/customXml" Target="../ink/ink1445.xml"/><Relationship Id="rId1654" Type="http://schemas.openxmlformats.org/officeDocument/2006/relationships/customXml" Target="../ink/ink1652.xml"/><Relationship Id="rId1861" Type="http://schemas.openxmlformats.org/officeDocument/2006/relationships/customXml" Target="../ink/ink1859.xml"/><Relationship Id="rId1307" Type="http://schemas.openxmlformats.org/officeDocument/2006/relationships/customXml" Target="../ink/ink1305.xml"/><Relationship Id="rId1514" Type="http://schemas.openxmlformats.org/officeDocument/2006/relationships/customXml" Target="../ink/ink1512.xml"/><Relationship Id="rId1721" Type="http://schemas.openxmlformats.org/officeDocument/2006/relationships/customXml" Target="../ink/ink1719.xml"/><Relationship Id="rId1959" Type="http://schemas.openxmlformats.org/officeDocument/2006/relationships/customXml" Target="../ink/ink1957.xml"/><Relationship Id="rId13" Type="http://schemas.openxmlformats.org/officeDocument/2006/relationships/customXml" Target="../ink/ink11.xml"/><Relationship Id="rId1819" Type="http://schemas.openxmlformats.org/officeDocument/2006/relationships/customXml" Target="../ink/ink1817.xml"/><Relationship Id="rId162" Type="http://schemas.openxmlformats.org/officeDocument/2006/relationships/customXml" Target="../ink/ink160.xml"/><Relationship Id="rId467" Type="http://schemas.openxmlformats.org/officeDocument/2006/relationships/customXml" Target="../ink/ink465.xml"/><Relationship Id="rId1097" Type="http://schemas.openxmlformats.org/officeDocument/2006/relationships/customXml" Target="../ink/ink1095.xml"/><Relationship Id="rId2050" Type="http://schemas.openxmlformats.org/officeDocument/2006/relationships/customXml" Target="../ink/ink2048.xml"/><Relationship Id="rId674" Type="http://schemas.openxmlformats.org/officeDocument/2006/relationships/customXml" Target="../ink/ink672.xml"/><Relationship Id="rId881" Type="http://schemas.openxmlformats.org/officeDocument/2006/relationships/customXml" Target="../ink/ink879.xml"/><Relationship Id="rId979" Type="http://schemas.openxmlformats.org/officeDocument/2006/relationships/customXml" Target="../ink/ink977.xml"/><Relationship Id="rId327" Type="http://schemas.openxmlformats.org/officeDocument/2006/relationships/customXml" Target="../ink/ink325.xml"/><Relationship Id="rId534" Type="http://schemas.openxmlformats.org/officeDocument/2006/relationships/customXml" Target="../ink/ink532.xml"/><Relationship Id="rId741" Type="http://schemas.openxmlformats.org/officeDocument/2006/relationships/customXml" Target="../ink/ink739.xml"/><Relationship Id="rId839" Type="http://schemas.openxmlformats.org/officeDocument/2006/relationships/customXml" Target="../ink/ink837.xml"/><Relationship Id="rId1164" Type="http://schemas.openxmlformats.org/officeDocument/2006/relationships/customXml" Target="../ink/ink1162.xml"/><Relationship Id="rId1371" Type="http://schemas.openxmlformats.org/officeDocument/2006/relationships/customXml" Target="../ink/ink1369.xml"/><Relationship Id="rId1469" Type="http://schemas.openxmlformats.org/officeDocument/2006/relationships/customXml" Target="../ink/ink1467.xml"/><Relationship Id="rId2008" Type="http://schemas.openxmlformats.org/officeDocument/2006/relationships/customXml" Target="../ink/ink2006.xml"/><Relationship Id="rId601" Type="http://schemas.openxmlformats.org/officeDocument/2006/relationships/customXml" Target="../ink/ink599.xml"/><Relationship Id="rId1024" Type="http://schemas.openxmlformats.org/officeDocument/2006/relationships/customXml" Target="../ink/ink1022.xml"/><Relationship Id="rId1231" Type="http://schemas.openxmlformats.org/officeDocument/2006/relationships/customXml" Target="../ink/ink1229.xml"/><Relationship Id="rId1676" Type="http://schemas.openxmlformats.org/officeDocument/2006/relationships/customXml" Target="../ink/ink1674.xml"/><Relationship Id="rId1883" Type="http://schemas.openxmlformats.org/officeDocument/2006/relationships/customXml" Target="../ink/ink1881.xml"/><Relationship Id="rId906" Type="http://schemas.openxmlformats.org/officeDocument/2006/relationships/customXml" Target="../ink/ink904.xml"/><Relationship Id="rId1329" Type="http://schemas.openxmlformats.org/officeDocument/2006/relationships/customXml" Target="../ink/ink1327.xml"/><Relationship Id="rId1536" Type="http://schemas.openxmlformats.org/officeDocument/2006/relationships/customXml" Target="../ink/ink1534.xml"/><Relationship Id="rId1743" Type="http://schemas.openxmlformats.org/officeDocument/2006/relationships/customXml" Target="../ink/ink1741.xml"/><Relationship Id="rId1950" Type="http://schemas.openxmlformats.org/officeDocument/2006/relationships/customXml" Target="../ink/ink1948.xml"/><Relationship Id="rId35" Type="http://schemas.openxmlformats.org/officeDocument/2006/relationships/customXml" Target="../ink/ink33.xml"/><Relationship Id="rId1603" Type="http://schemas.openxmlformats.org/officeDocument/2006/relationships/customXml" Target="../ink/ink1601.xml"/><Relationship Id="rId1810" Type="http://schemas.openxmlformats.org/officeDocument/2006/relationships/customXml" Target="../ink/ink1808.xml"/><Relationship Id="rId184" Type="http://schemas.openxmlformats.org/officeDocument/2006/relationships/customXml" Target="../ink/ink182.xml"/><Relationship Id="rId391" Type="http://schemas.openxmlformats.org/officeDocument/2006/relationships/customXml" Target="../ink/ink389.xml"/><Relationship Id="rId1908" Type="http://schemas.openxmlformats.org/officeDocument/2006/relationships/customXml" Target="../ink/ink1906.xml"/><Relationship Id="rId251" Type="http://schemas.openxmlformats.org/officeDocument/2006/relationships/customXml" Target="../ink/ink249.xml"/><Relationship Id="rId489" Type="http://schemas.openxmlformats.org/officeDocument/2006/relationships/customXml" Target="../ink/ink487.xml"/><Relationship Id="rId696" Type="http://schemas.openxmlformats.org/officeDocument/2006/relationships/customXml" Target="../ink/ink694.xml"/><Relationship Id="rId349" Type="http://schemas.openxmlformats.org/officeDocument/2006/relationships/customXml" Target="../ink/ink347.xml"/><Relationship Id="rId556" Type="http://schemas.openxmlformats.org/officeDocument/2006/relationships/customXml" Target="../ink/ink554.xml"/><Relationship Id="rId763" Type="http://schemas.openxmlformats.org/officeDocument/2006/relationships/customXml" Target="../ink/ink761.xml"/><Relationship Id="rId1186" Type="http://schemas.openxmlformats.org/officeDocument/2006/relationships/customXml" Target="../ink/ink1184.xml"/><Relationship Id="rId1393" Type="http://schemas.openxmlformats.org/officeDocument/2006/relationships/customXml" Target="../ink/ink1391.xml"/><Relationship Id="rId111" Type="http://schemas.openxmlformats.org/officeDocument/2006/relationships/customXml" Target="../ink/ink109.xml"/><Relationship Id="rId209" Type="http://schemas.openxmlformats.org/officeDocument/2006/relationships/customXml" Target="../ink/ink207.xml"/><Relationship Id="rId416" Type="http://schemas.openxmlformats.org/officeDocument/2006/relationships/customXml" Target="../ink/ink414.xml"/><Relationship Id="rId970" Type="http://schemas.openxmlformats.org/officeDocument/2006/relationships/customXml" Target="../ink/ink968.xml"/><Relationship Id="rId1046" Type="http://schemas.openxmlformats.org/officeDocument/2006/relationships/customXml" Target="../ink/ink1044.xml"/><Relationship Id="rId1253" Type="http://schemas.openxmlformats.org/officeDocument/2006/relationships/customXml" Target="../ink/ink1251.xml"/><Relationship Id="rId1698" Type="http://schemas.openxmlformats.org/officeDocument/2006/relationships/customXml" Target="../ink/ink1696.xml"/><Relationship Id="rId623" Type="http://schemas.openxmlformats.org/officeDocument/2006/relationships/customXml" Target="../ink/ink621.xml"/><Relationship Id="rId830" Type="http://schemas.openxmlformats.org/officeDocument/2006/relationships/customXml" Target="../ink/ink828.xml"/><Relationship Id="rId928" Type="http://schemas.openxmlformats.org/officeDocument/2006/relationships/customXml" Target="../ink/ink926.xml"/><Relationship Id="rId1460" Type="http://schemas.openxmlformats.org/officeDocument/2006/relationships/customXml" Target="../ink/ink1458.xml"/><Relationship Id="rId1558" Type="http://schemas.openxmlformats.org/officeDocument/2006/relationships/customXml" Target="../ink/ink1556.xml"/><Relationship Id="rId1765" Type="http://schemas.openxmlformats.org/officeDocument/2006/relationships/customXml" Target="../ink/ink1763.xml"/><Relationship Id="rId57" Type="http://schemas.openxmlformats.org/officeDocument/2006/relationships/customXml" Target="../ink/ink55.xml"/><Relationship Id="rId1113" Type="http://schemas.openxmlformats.org/officeDocument/2006/relationships/customXml" Target="../ink/ink1111.xml"/><Relationship Id="rId1320" Type="http://schemas.openxmlformats.org/officeDocument/2006/relationships/customXml" Target="../ink/ink1318.xml"/><Relationship Id="rId1418" Type="http://schemas.openxmlformats.org/officeDocument/2006/relationships/customXml" Target="../ink/ink1416.xml"/><Relationship Id="rId1972" Type="http://schemas.openxmlformats.org/officeDocument/2006/relationships/customXml" Target="../ink/ink1970.xml"/><Relationship Id="rId1625" Type="http://schemas.openxmlformats.org/officeDocument/2006/relationships/customXml" Target="../ink/ink1623.xml"/><Relationship Id="rId1832" Type="http://schemas.openxmlformats.org/officeDocument/2006/relationships/customXml" Target="../ink/ink1830.xml"/><Relationship Id="rId273" Type="http://schemas.openxmlformats.org/officeDocument/2006/relationships/customXml" Target="../ink/ink271.xml"/><Relationship Id="rId480" Type="http://schemas.openxmlformats.org/officeDocument/2006/relationships/customXml" Target="../ink/ink478.xml"/><Relationship Id="rId133" Type="http://schemas.openxmlformats.org/officeDocument/2006/relationships/customXml" Target="../ink/ink131.xml"/><Relationship Id="rId340" Type="http://schemas.openxmlformats.org/officeDocument/2006/relationships/customXml" Target="../ink/ink338.xml"/><Relationship Id="rId578" Type="http://schemas.openxmlformats.org/officeDocument/2006/relationships/customXml" Target="../ink/ink576.xml"/><Relationship Id="rId785" Type="http://schemas.openxmlformats.org/officeDocument/2006/relationships/customXml" Target="../ink/ink783.xml"/><Relationship Id="rId992" Type="http://schemas.openxmlformats.org/officeDocument/2006/relationships/customXml" Target="../ink/ink990.xml"/><Relationship Id="rId2021" Type="http://schemas.openxmlformats.org/officeDocument/2006/relationships/customXml" Target="../ink/ink2019.xml"/><Relationship Id="rId200" Type="http://schemas.openxmlformats.org/officeDocument/2006/relationships/customXml" Target="../ink/ink198.xml"/><Relationship Id="rId438" Type="http://schemas.openxmlformats.org/officeDocument/2006/relationships/customXml" Target="../ink/ink436.xml"/><Relationship Id="rId645" Type="http://schemas.openxmlformats.org/officeDocument/2006/relationships/customXml" Target="../ink/ink643.xml"/><Relationship Id="rId852" Type="http://schemas.openxmlformats.org/officeDocument/2006/relationships/customXml" Target="../ink/ink850.xml"/><Relationship Id="rId1068" Type="http://schemas.openxmlformats.org/officeDocument/2006/relationships/customXml" Target="../ink/ink1066.xml"/><Relationship Id="rId1275" Type="http://schemas.openxmlformats.org/officeDocument/2006/relationships/customXml" Target="../ink/ink1273.xml"/><Relationship Id="rId1482" Type="http://schemas.openxmlformats.org/officeDocument/2006/relationships/customXml" Target="../ink/ink1480.xml"/><Relationship Id="rId505" Type="http://schemas.openxmlformats.org/officeDocument/2006/relationships/customXml" Target="../ink/ink503.xml"/><Relationship Id="rId712" Type="http://schemas.openxmlformats.org/officeDocument/2006/relationships/customXml" Target="../ink/ink710.xml"/><Relationship Id="rId1135" Type="http://schemas.openxmlformats.org/officeDocument/2006/relationships/customXml" Target="../ink/ink1133.xml"/><Relationship Id="rId1342" Type="http://schemas.openxmlformats.org/officeDocument/2006/relationships/customXml" Target="../ink/ink1340.xml"/><Relationship Id="rId1787" Type="http://schemas.openxmlformats.org/officeDocument/2006/relationships/customXml" Target="../ink/ink1785.xml"/><Relationship Id="rId1994" Type="http://schemas.openxmlformats.org/officeDocument/2006/relationships/customXml" Target="../ink/ink1992.xml"/><Relationship Id="rId79" Type="http://schemas.openxmlformats.org/officeDocument/2006/relationships/customXml" Target="../ink/ink77.xml"/><Relationship Id="rId1202" Type="http://schemas.openxmlformats.org/officeDocument/2006/relationships/customXml" Target="../ink/ink1200.xml"/><Relationship Id="rId1647" Type="http://schemas.openxmlformats.org/officeDocument/2006/relationships/customXml" Target="../ink/ink1645.xml"/><Relationship Id="rId1854" Type="http://schemas.openxmlformats.org/officeDocument/2006/relationships/customXml" Target="../ink/ink1852.xml"/><Relationship Id="rId1507" Type="http://schemas.openxmlformats.org/officeDocument/2006/relationships/customXml" Target="../ink/ink1505.xml"/><Relationship Id="rId1714" Type="http://schemas.openxmlformats.org/officeDocument/2006/relationships/customXml" Target="../ink/ink1712.xml"/><Relationship Id="rId295" Type="http://schemas.openxmlformats.org/officeDocument/2006/relationships/customXml" Target="../ink/ink293.xml"/><Relationship Id="rId1921" Type="http://schemas.openxmlformats.org/officeDocument/2006/relationships/customXml" Target="../ink/ink1919.xml"/><Relationship Id="rId155" Type="http://schemas.openxmlformats.org/officeDocument/2006/relationships/customXml" Target="../ink/ink153.xml"/><Relationship Id="rId362" Type="http://schemas.openxmlformats.org/officeDocument/2006/relationships/customXml" Target="../ink/ink360.xml"/><Relationship Id="rId1297" Type="http://schemas.openxmlformats.org/officeDocument/2006/relationships/customXml" Target="../ink/ink1295.xml"/><Relationship Id="rId2043" Type="http://schemas.openxmlformats.org/officeDocument/2006/relationships/customXml" Target="../ink/ink2041.xml"/><Relationship Id="rId222" Type="http://schemas.openxmlformats.org/officeDocument/2006/relationships/customXml" Target="../ink/ink220.xml"/><Relationship Id="rId667" Type="http://schemas.openxmlformats.org/officeDocument/2006/relationships/customXml" Target="../ink/ink665.xml"/><Relationship Id="rId874" Type="http://schemas.openxmlformats.org/officeDocument/2006/relationships/customXml" Target="../ink/ink872.xml"/><Relationship Id="rId527" Type="http://schemas.openxmlformats.org/officeDocument/2006/relationships/customXml" Target="../ink/ink525.xml"/><Relationship Id="rId734" Type="http://schemas.openxmlformats.org/officeDocument/2006/relationships/customXml" Target="../ink/ink732.xml"/><Relationship Id="rId941" Type="http://schemas.openxmlformats.org/officeDocument/2006/relationships/customXml" Target="../ink/ink939.xml"/><Relationship Id="rId1157" Type="http://schemas.openxmlformats.org/officeDocument/2006/relationships/customXml" Target="../ink/ink1155.xml"/><Relationship Id="rId1364" Type="http://schemas.openxmlformats.org/officeDocument/2006/relationships/customXml" Target="../ink/ink1362.xml"/><Relationship Id="rId1571" Type="http://schemas.openxmlformats.org/officeDocument/2006/relationships/customXml" Target="../ink/ink1569.xml"/><Relationship Id="rId70" Type="http://schemas.openxmlformats.org/officeDocument/2006/relationships/customXml" Target="../ink/ink68.xml"/><Relationship Id="rId801" Type="http://schemas.openxmlformats.org/officeDocument/2006/relationships/customXml" Target="../ink/ink799.xml"/><Relationship Id="rId1017" Type="http://schemas.openxmlformats.org/officeDocument/2006/relationships/customXml" Target="../ink/ink1015.xml"/><Relationship Id="rId1224" Type="http://schemas.openxmlformats.org/officeDocument/2006/relationships/customXml" Target="../ink/ink1222.xml"/><Relationship Id="rId1431" Type="http://schemas.openxmlformats.org/officeDocument/2006/relationships/customXml" Target="../ink/ink1429.xml"/><Relationship Id="rId1669" Type="http://schemas.openxmlformats.org/officeDocument/2006/relationships/customXml" Target="../ink/ink1667.xml"/><Relationship Id="rId1876" Type="http://schemas.openxmlformats.org/officeDocument/2006/relationships/customXml" Target="../ink/ink1874.xml"/><Relationship Id="rId1529" Type="http://schemas.openxmlformats.org/officeDocument/2006/relationships/customXml" Target="../ink/ink1527.xml"/><Relationship Id="rId1736" Type="http://schemas.openxmlformats.org/officeDocument/2006/relationships/customXml" Target="../ink/ink1734.xml"/><Relationship Id="rId1943" Type="http://schemas.openxmlformats.org/officeDocument/2006/relationships/customXml" Target="../ink/ink1941.xml"/><Relationship Id="rId28" Type="http://schemas.openxmlformats.org/officeDocument/2006/relationships/customXml" Target="../ink/ink26.xml"/><Relationship Id="rId1803" Type="http://schemas.openxmlformats.org/officeDocument/2006/relationships/customXml" Target="../ink/ink1801.xml"/><Relationship Id="rId177" Type="http://schemas.openxmlformats.org/officeDocument/2006/relationships/customXml" Target="../ink/ink175.xml"/><Relationship Id="rId384" Type="http://schemas.openxmlformats.org/officeDocument/2006/relationships/customXml" Target="../ink/ink382.xml"/><Relationship Id="rId591" Type="http://schemas.openxmlformats.org/officeDocument/2006/relationships/customXml" Target="../ink/ink589.xml"/><Relationship Id="rId244" Type="http://schemas.openxmlformats.org/officeDocument/2006/relationships/customXml" Target="../ink/ink242.xml"/><Relationship Id="rId689" Type="http://schemas.openxmlformats.org/officeDocument/2006/relationships/customXml" Target="../ink/ink687.xml"/><Relationship Id="rId896" Type="http://schemas.openxmlformats.org/officeDocument/2006/relationships/customXml" Target="../ink/ink894.xml"/><Relationship Id="rId1081" Type="http://schemas.openxmlformats.org/officeDocument/2006/relationships/customXml" Target="../ink/ink1079.xml"/><Relationship Id="rId451" Type="http://schemas.openxmlformats.org/officeDocument/2006/relationships/customXml" Target="../ink/ink449.xml"/><Relationship Id="rId549" Type="http://schemas.openxmlformats.org/officeDocument/2006/relationships/customXml" Target="../ink/ink547.xml"/><Relationship Id="rId756" Type="http://schemas.openxmlformats.org/officeDocument/2006/relationships/customXml" Target="../ink/ink754.xml"/><Relationship Id="rId1179" Type="http://schemas.openxmlformats.org/officeDocument/2006/relationships/customXml" Target="../ink/ink1177.xml"/><Relationship Id="rId1386" Type="http://schemas.openxmlformats.org/officeDocument/2006/relationships/customXml" Target="../ink/ink1384.xml"/><Relationship Id="rId1593" Type="http://schemas.openxmlformats.org/officeDocument/2006/relationships/customXml" Target="../ink/ink1591.xml"/><Relationship Id="rId104" Type="http://schemas.openxmlformats.org/officeDocument/2006/relationships/customXml" Target="../ink/ink102.xml"/><Relationship Id="rId311" Type="http://schemas.openxmlformats.org/officeDocument/2006/relationships/customXml" Target="../ink/ink309.xml"/><Relationship Id="rId409" Type="http://schemas.openxmlformats.org/officeDocument/2006/relationships/customXml" Target="../ink/ink407.xml"/><Relationship Id="rId963" Type="http://schemas.openxmlformats.org/officeDocument/2006/relationships/customXml" Target="../ink/ink961.xml"/><Relationship Id="rId1039" Type="http://schemas.openxmlformats.org/officeDocument/2006/relationships/customXml" Target="../ink/ink1037.xml"/><Relationship Id="rId1246" Type="http://schemas.openxmlformats.org/officeDocument/2006/relationships/customXml" Target="../ink/ink1244.xml"/><Relationship Id="rId1898" Type="http://schemas.openxmlformats.org/officeDocument/2006/relationships/customXml" Target="../ink/ink1896.xml"/><Relationship Id="rId92" Type="http://schemas.openxmlformats.org/officeDocument/2006/relationships/customXml" Target="../ink/ink90.xml"/><Relationship Id="rId616" Type="http://schemas.openxmlformats.org/officeDocument/2006/relationships/customXml" Target="../ink/ink614.xml"/><Relationship Id="rId823" Type="http://schemas.openxmlformats.org/officeDocument/2006/relationships/customXml" Target="../ink/ink821.xml"/><Relationship Id="rId1453" Type="http://schemas.openxmlformats.org/officeDocument/2006/relationships/customXml" Target="../ink/ink1451.xml"/><Relationship Id="rId1660" Type="http://schemas.openxmlformats.org/officeDocument/2006/relationships/customXml" Target="../ink/ink1658.xml"/><Relationship Id="rId1758" Type="http://schemas.openxmlformats.org/officeDocument/2006/relationships/customXml" Target="../ink/ink1756.xml"/><Relationship Id="rId1106" Type="http://schemas.openxmlformats.org/officeDocument/2006/relationships/customXml" Target="../ink/ink1104.xml"/><Relationship Id="rId1313" Type="http://schemas.openxmlformats.org/officeDocument/2006/relationships/customXml" Target="../ink/ink1311.xml"/><Relationship Id="rId1520" Type="http://schemas.openxmlformats.org/officeDocument/2006/relationships/customXml" Target="../ink/ink1518.xml"/><Relationship Id="rId1965" Type="http://schemas.openxmlformats.org/officeDocument/2006/relationships/customXml" Target="../ink/ink1963.xml"/><Relationship Id="rId1618" Type="http://schemas.openxmlformats.org/officeDocument/2006/relationships/customXml" Target="../ink/ink1616.xml"/><Relationship Id="rId1825" Type="http://schemas.openxmlformats.org/officeDocument/2006/relationships/customXml" Target="../ink/ink1823.xml"/><Relationship Id="rId199" Type="http://schemas.openxmlformats.org/officeDocument/2006/relationships/customXml" Target="../ink/ink197.xml"/><Relationship Id="rId266" Type="http://schemas.openxmlformats.org/officeDocument/2006/relationships/customXml" Target="../ink/ink264.xml"/><Relationship Id="rId473" Type="http://schemas.openxmlformats.org/officeDocument/2006/relationships/customXml" Target="../ink/ink471.xml"/><Relationship Id="rId680" Type="http://schemas.openxmlformats.org/officeDocument/2006/relationships/customXml" Target="../ink/ink678.xml"/><Relationship Id="rId126" Type="http://schemas.openxmlformats.org/officeDocument/2006/relationships/customXml" Target="../ink/ink124.xml"/><Relationship Id="rId333" Type="http://schemas.openxmlformats.org/officeDocument/2006/relationships/customXml" Target="../ink/ink331.xml"/><Relationship Id="rId540" Type="http://schemas.openxmlformats.org/officeDocument/2006/relationships/customXml" Target="../ink/ink538.xml"/><Relationship Id="rId778" Type="http://schemas.openxmlformats.org/officeDocument/2006/relationships/customXml" Target="../ink/ink776.xml"/><Relationship Id="rId985" Type="http://schemas.openxmlformats.org/officeDocument/2006/relationships/customXml" Target="../ink/ink983.xml"/><Relationship Id="rId1170" Type="http://schemas.openxmlformats.org/officeDocument/2006/relationships/customXml" Target="../ink/ink1168.xml"/><Relationship Id="rId2014" Type="http://schemas.openxmlformats.org/officeDocument/2006/relationships/customXml" Target="../ink/ink2012.xml"/><Relationship Id="rId638" Type="http://schemas.openxmlformats.org/officeDocument/2006/relationships/customXml" Target="../ink/ink636.xml"/><Relationship Id="rId845" Type="http://schemas.openxmlformats.org/officeDocument/2006/relationships/customXml" Target="../ink/ink843.xml"/><Relationship Id="rId1030" Type="http://schemas.openxmlformats.org/officeDocument/2006/relationships/customXml" Target="../ink/ink1028.xml"/><Relationship Id="rId1268" Type="http://schemas.openxmlformats.org/officeDocument/2006/relationships/customXml" Target="../ink/ink1266.xml"/><Relationship Id="rId1475" Type="http://schemas.openxmlformats.org/officeDocument/2006/relationships/customXml" Target="../ink/ink1473.xml"/><Relationship Id="rId1682" Type="http://schemas.openxmlformats.org/officeDocument/2006/relationships/customXml" Target="../ink/ink1680.xml"/><Relationship Id="rId400" Type="http://schemas.openxmlformats.org/officeDocument/2006/relationships/customXml" Target="../ink/ink398.xml"/><Relationship Id="rId705" Type="http://schemas.openxmlformats.org/officeDocument/2006/relationships/customXml" Target="../ink/ink703.xml"/><Relationship Id="rId1128" Type="http://schemas.openxmlformats.org/officeDocument/2006/relationships/customXml" Target="../ink/ink1126.xml"/><Relationship Id="rId1335" Type="http://schemas.openxmlformats.org/officeDocument/2006/relationships/customXml" Target="../ink/ink1333.xml"/><Relationship Id="rId1542" Type="http://schemas.openxmlformats.org/officeDocument/2006/relationships/customXml" Target="../ink/ink1540.xml"/><Relationship Id="rId1987" Type="http://schemas.openxmlformats.org/officeDocument/2006/relationships/customXml" Target="../ink/ink1985.xml"/><Relationship Id="rId912" Type="http://schemas.openxmlformats.org/officeDocument/2006/relationships/customXml" Target="../ink/ink910.xml"/><Relationship Id="rId1847" Type="http://schemas.openxmlformats.org/officeDocument/2006/relationships/customXml" Target="../ink/ink1845.xml"/><Relationship Id="rId41" Type="http://schemas.openxmlformats.org/officeDocument/2006/relationships/customXml" Target="../ink/ink39.xml"/><Relationship Id="rId1402" Type="http://schemas.openxmlformats.org/officeDocument/2006/relationships/customXml" Target="../ink/ink1400.xml"/><Relationship Id="rId1707" Type="http://schemas.openxmlformats.org/officeDocument/2006/relationships/customXml" Target="../ink/ink1705.xml"/><Relationship Id="rId190" Type="http://schemas.openxmlformats.org/officeDocument/2006/relationships/customXml" Target="../ink/ink188.xml"/><Relationship Id="rId288" Type="http://schemas.openxmlformats.org/officeDocument/2006/relationships/customXml" Target="../ink/ink286.xml"/><Relationship Id="rId1914" Type="http://schemas.openxmlformats.org/officeDocument/2006/relationships/customXml" Target="../ink/ink1912.xml"/><Relationship Id="rId495" Type="http://schemas.openxmlformats.org/officeDocument/2006/relationships/customXml" Target="../ink/ink493.xml"/><Relationship Id="rId148" Type="http://schemas.openxmlformats.org/officeDocument/2006/relationships/customXml" Target="../ink/ink146.xml"/><Relationship Id="rId355" Type="http://schemas.openxmlformats.org/officeDocument/2006/relationships/customXml" Target="../ink/ink353.xml"/><Relationship Id="rId562" Type="http://schemas.openxmlformats.org/officeDocument/2006/relationships/customXml" Target="../ink/ink560.xml"/><Relationship Id="rId1192" Type="http://schemas.openxmlformats.org/officeDocument/2006/relationships/customXml" Target="../ink/ink1190.xml"/><Relationship Id="rId2036" Type="http://schemas.openxmlformats.org/officeDocument/2006/relationships/customXml" Target="../ink/ink2034.xml"/><Relationship Id="rId215" Type="http://schemas.openxmlformats.org/officeDocument/2006/relationships/customXml" Target="../ink/ink213.xml"/><Relationship Id="rId422" Type="http://schemas.openxmlformats.org/officeDocument/2006/relationships/customXml" Target="../ink/ink420.xml"/><Relationship Id="rId867" Type="http://schemas.openxmlformats.org/officeDocument/2006/relationships/customXml" Target="../ink/ink865.xml"/><Relationship Id="rId1052" Type="http://schemas.openxmlformats.org/officeDocument/2006/relationships/customXml" Target="../ink/ink1050.xml"/><Relationship Id="rId1497" Type="http://schemas.openxmlformats.org/officeDocument/2006/relationships/customXml" Target="../ink/ink1495.xml"/><Relationship Id="rId727" Type="http://schemas.openxmlformats.org/officeDocument/2006/relationships/customXml" Target="../ink/ink725.xml"/><Relationship Id="rId934" Type="http://schemas.openxmlformats.org/officeDocument/2006/relationships/customXml" Target="../ink/ink932.xml"/><Relationship Id="rId1357" Type="http://schemas.openxmlformats.org/officeDocument/2006/relationships/customXml" Target="../ink/ink1355.xml"/><Relationship Id="rId1564" Type="http://schemas.openxmlformats.org/officeDocument/2006/relationships/customXml" Target="../ink/ink1562.xml"/><Relationship Id="rId1771" Type="http://schemas.openxmlformats.org/officeDocument/2006/relationships/customXml" Target="../ink/ink1769.xml"/><Relationship Id="rId63" Type="http://schemas.openxmlformats.org/officeDocument/2006/relationships/customXml" Target="../ink/ink61.xml"/><Relationship Id="rId1217" Type="http://schemas.openxmlformats.org/officeDocument/2006/relationships/customXml" Target="../ink/ink1215.xml"/><Relationship Id="rId1424" Type="http://schemas.openxmlformats.org/officeDocument/2006/relationships/customXml" Target="../ink/ink1422.xml"/><Relationship Id="rId1631" Type="http://schemas.openxmlformats.org/officeDocument/2006/relationships/customXml" Target="../ink/ink1629.xml"/><Relationship Id="rId1869" Type="http://schemas.openxmlformats.org/officeDocument/2006/relationships/customXml" Target="../ink/ink1867.xml"/><Relationship Id="rId1729" Type="http://schemas.openxmlformats.org/officeDocument/2006/relationships/customXml" Target="../ink/ink1727.xml"/><Relationship Id="rId1936" Type="http://schemas.openxmlformats.org/officeDocument/2006/relationships/customXml" Target="../ink/ink1934.xml"/><Relationship Id="rId377" Type="http://schemas.openxmlformats.org/officeDocument/2006/relationships/customXml" Target="../ink/ink375.xml"/><Relationship Id="rId584" Type="http://schemas.openxmlformats.org/officeDocument/2006/relationships/customXml" Target="../ink/ink582.xml"/><Relationship Id="rId5" Type="http://schemas.openxmlformats.org/officeDocument/2006/relationships/customXml" Target="../ink/ink3.xml"/><Relationship Id="rId237" Type="http://schemas.openxmlformats.org/officeDocument/2006/relationships/customXml" Target="../ink/ink235.xml"/><Relationship Id="rId791" Type="http://schemas.openxmlformats.org/officeDocument/2006/relationships/customXml" Target="../ink/ink789.xml"/><Relationship Id="rId889" Type="http://schemas.openxmlformats.org/officeDocument/2006/relationships/customXml" Target="../ink/ink887.xml"/><Relationship Id="rId1074" Type="http://schemas.openxmlformats.org/officeDocument/2006/relationships/customXml" Target="../ink/ink1072.xml"/><Relationship Id="rId444" Type="http://schemas.openxmlformats.org/officeDocument/2006/relationships/customXml" Target="../ink/ink442.xml"/><Relationship Id="rId651" Type="http://schemas.openxmlformats.org/officeDocument/2006/relationships/customXml" Target="../ink/ink649.xml"/><Relationship Id="rId749" Type="http://schemas.openxmlformats.org/officeDocument/2006/relationships/customXml" Target="../ink/ink747.xml"/><Relationship Id="rId1281" Type="http://schemas.openxmlformats.org/officeDocument/2006/relationships/customXml" Target="../ink/ink1279.xml"/><Relationship Id="rId1379" Type="http://schemas.openxmlformats.org/officeDocument/2006/relationships/customXml" Target="../ink/ink1377.xml"/><Relationship Id="rId1586" Type="http://schemas.openxmlformats.org/officeDocument/2006/relationships/customXml" Target="../ink/ink1584.xml"/><Relationship Id="rId304" Type="http://schemas.openxmlformats.org/officeDocument/2006/relationships/customXml" Target="../ink/ink302.xml"/><Relationship Id="rId511" Type="http://schemas.openxmlformats.org/officeDocument/2006/relationships/customXml" Target="../ink/ink509.xml"/><Relationship Id="rId609" Type="http://schemas.openxmlformats.org/officeDocument/2006/relationships/customXml" Target="../ink/ink607.xml"/><Relationship Id="rId956" Type="http://schemas.openxmlformats.org/officeDocument/2006/relationships/customXml" Target="../ink/ink954.xml"/><Relationship Id="rId1141" Type="http://schemas.openxmlformats.org/officeDocument/2006/relationships/customXml" Target="../ink/ink1139.xml"/><Relationship Id="rId1239" Type="http://schemas.openxmlformats.org/officeDocument/2006/relationships/customXml" Target="../ink/ink1237.xml"/><Relationship Id="rId1793" Type="http://schemas.openxmlformats.org/officeDocument/2006/relationships/customXml" Target="../ink/ink1791.xml"/><Relationship Id="rId85" Type="http://schemas.openxmlformats.org/officeDocument/2006/relationships/customXml" Target="../ink/ink83.xml"/><Relationship Id="rId816" Type="http://schemas.openxmlformats.org/officeDocument/2006/relationships/customXml" Target="../ink/ink814.xml"/><Relationship Id="rId1001" Type="http://schemas.openxmlformats.org/officeDocument/2006/relationships/customXml" Target="../ink/ink999.xml"/><Relationship Id="rId1446" Type="http://schemas.openxmlformats.org/officeDocument/2006/relationships/customXml" Target="../ink/ink1444.xml"/><Relationship Id="rId1653" Type="http://schemas.openxmlformats.org/officeDocument/2006/relationships/customXml" Target="../ink/ink1651.xml"/><Relationship Id="rId1860" Type="http://schemas.openxmlformats.org/officeDocument/2006/relationships/customXml" Target="../ink/ink1858.xml"/><Relationship Id="rId1306" Type="http://schemas.openxmlformats.org/officeDocument/2006/relationships/customXml" Target="../ink/ink1304.xml"/><Relationship Id="rId1513" Type="http://schemas.openxmlformats.org/officeDocument/2006/relationships/customXml" Target="../ink/ink1511.xml"/><Relationship Id="rId1720" Type="http://schemas.openxmlformats.org/officeDocument/2006/relationships/customXml" Target="../ink/ink1718.xml"/><Relationship Id="rId1958" Type="http://schemas.openxmlformats.org/officeDocument/2006/relationships/customXml" Target="../ink/ink1956.xml"/><Relationship Id="rId12" Type="http://schemas.openxmlformats.org/officeDocument/2006/relationships/customXml" Target="../ink/ink10.xml"/><Relationship Id="rId1818" Type="http://schemas.openxmlformats.org/officeDocument/2006/relationships/customXml" Target="../ink/ink1816.xml"/><Relationship Id="rId161" Type="http://schemas.openxmlformats.org/officeDocument/2006/relationships/customXml" Target="../ink/ink159.xml"/><Relationship Id="rId399" Type="http://schemas.openxmlformats.org/officeDocument/2006/relationships/customXml" Target="../ink/ink397.xml"/><Relationship Id="rId259" Type="http://schemas.openxmlformats.org/officeDocument/2006/relationships/customXml" Target="../ink/ink257.xml"/><Relationship Id="rId466" Type="http://schemas.openxmlformats.org/officeDocument/2006/relationships/customXml" Target="../ink/ink464.xml"/><Relationship Id="rId673" Type="http://schemas.openxmlformats.org/officeDocument/2006/relationships/customXml" Target="../ink/ink671.xml"/><Relationship Id="rId880" Type="http://schemas.openxmlformats.org/officeDocument/2006/relationships/customXml" Target="../ink/ink878.xml"/><Relationship Id="rId1096" Type="http://schemas.openxmlformats.org/officeDocument/2006/relationships/customXml" Target="../ink/ink1094.xml"/><Relationship Id="rId119" Type="http://schemas.openxmlformats.org/officeDocument/2006/relationships/customXml" Target="../ink/ink117.xml"/><Relationship Id="rId326" Type="http://schemas.openxmlformats.org/officeDocument/2006/relationships/customXml" Target="../ink/ink324.xml"/><Relationship Id="rId533" Type="http://schemas.openxmlformats.org/officeDocument/2006/relationships/customXml" Target="../ink/ink531.xml"/><Relationship Id="rId978" Type="http://schemas.openxmlformats.org/officeDocument/2006/relationships/customXml" Target="../ink/ink976.xml"/><Relationship Id="rId1163" Type="http://schemas.openxmlformats.org/officeDocument/2006/relationships/customXml" Target="../ink/ink1161.xml"/><Relationship Id="rId1370" Type="http://schemas.openxmlformats.org/officeDocument/2006/relationships/customXml" Target="../ink/ink1368.xml"/><Relationship Id="rId2007" Type="http://schemas.openxmlformats.org/officeDocument/2006/relationships/customXml" Target="../ink/ink2005.xml"/><Relationship Id="rId740" Type="http://schemas.openxmlformats.org/officeDocument/2006/relationships/customXml" Target="../ink/ink738.xml"/><Relationship Id="rId838" Type="http://schemas.openxmlformats.org/officeDocument/2006/relationships/customXml" Target="../ink/ink836.xml"/><Relationship Id="rId1023" Type="http://schemas.openxmlformats.org/officeDocument/2006/relationships/customXml" Target="../ink/ink1021.xml"/><Relationship Id="rId1468" Type="http://schemas.openxmlformats.org/officeDocument/2006/relationships/customXml" Target="../ink/ink1466.xml"/><Relationship Id="rId1675" Type="http://schemas.openxmlformats.org/officeDocument/2006/relationships/customXml" Target="../ink/ink1673.xml"/><Relationship Id="rId1882" Type="http://schemas.openxmlformats.org/officeDocument/2006/relationships/customXml" Target="../ink/ink1880.xml"/><Relationship Id="rId600" Type="http://schemas.openxmlformats.org/officeDocument/2006/relationships/customXml" Target="../ink/ink598.xml"/><Relationship Id="rId1230" Type="http://schemas.openxmlformats.org/officeDocument/2006/relationships/customXml" Target="../ink/ink1228.xml"/><Relationship Id="rId1328" Type="http://schemas.openxmlformats.org/officeDocument/2006/relationships/customXml" Target="../ink/ink1326.xml"/><Relationship Id="rId1535" Type="http://schemas.openxmlformats.org/officeDocument/2006/relationships/customXml" Target="../ink/ink1533.xml"/><Relationship Id="rId905" Type="http://schemas.openxmlformats.org/officeDocument/2006/relationships/customXml" Target="../ink/ink903.xml"/><Relationship Id="rId1742" Type="http://schemas.openxmlformats.org/officeDocument/2006/relationships/customXml" Target="../ink/ink1740.xml"/><Relationship Id="rId34" Type="http://schemas.openxmlformats.org/officeDocument/2006/relationships/customXml" Target="../ink/ink32.xml"/><Relationship Id="rId1602" Type="http://schemas.openxmlformats.org/officeDocument/2006/relationships/customXml" Target="../ink/ink1600.xml"/><Relationship Id="rId183" Type="http://schemas.openxmlformats.org/officeDocument/2006/relationships/customXml" Target="../ink/ink181.xml"/><Relationship Id="rId390" Type="http://schemas.openxmlformats.org/officeDocument/2006/relationships/customXml" Target="../ink/ink388.xml"/><Relationship Id="rId1907" Type="http://schemas.openxmlformats.org/officeDocument/2006/relationships/customXml" Target="../ink/ink1905.xml"/><Relationship Id="rId250" Type="http://schemas.openxmlformats.org/officeDocument/2006/relationships/customXml" Target="../ink/ink248.xml"/><Relationship Id="rId488" Type="http://schemas.openxmlformats.org/officeDocument/2006/relationships/customXml" Target="../ink/ink486.xml"/><Relationship Id="rId695" Type="http://schemas.openxmlformats.org/officeDocument/2006/relationships/customXml" Target="../ink/ink693.xml"/><Relationship Id="rId110" Type="http://schemas.openxmlformats.org/officeDocument/2006/relationships/customXml" Target="../ink/ink108.xml"/><Relationship Id="rId348" Type="http://schemas.openxmlformats.org/officeDocument/2006/relationships/customXml" Target="../ink/ink346.xml"/><Relationship Id="rId555" Type="http://schemas.openxmlformats.org/officeDocument/2006/relationships/customXml" Target="../ink/ink553.xml"/><Relationship Id="rId762" Type="http://schemas.openxmlformats.org/officeDocument/2006/relationships/customXml" Target="../ink/ink760.xml"/><Relationship Id="rId1185" Type="http://schemas.openxmlformats.org/officeDocument/2006/relationships/customXml" Target="../ink/ink1183.xml"/><Relationship Id="rId1392" Type="http://schemas.openxmlformats.org/officeDocument/2006/relationships/customXml" Target="../ink/ink1390.xml"/><Relationship Id="rId2029" Type="http://schemas.openxmlformats.org/officeDocument/2006/relationships/customXml" Target="../ink/ink2027.xml"/><Relationship Id="rId208" Type="http://schemas.openxmlformats.org/officeDocument/2006/relationships/customXml" Target="../ink/ink206.xml"/><Relationship Id="rId415" Type="http://schemas.openxmlformats.org/officeDocument/2006/relationships/customXml" Target="../ink/ink413.xml"/><Relationship Id="rId622" Type="http://schemas.openxmlformats.org/officeDocument/2006/relationships/customXml" Target="../ink/ink620.xml"/><Relationship Id="rId1045" Type="http://schemas.openxmlformats.org/officeDocument/2006/relationships/customXml" Target="../ink/ink1043.xml"/><Relationship Id="rId1252" Type="http://schemas.openxmlformats.org/officeDocument/2006/relationships/customXml" Target="../ink/ink1250.xml"/><Relationship Id="rId1697" Type="http://schemas.openxmlformats.org/officeDocument/2006/relationships/customXml" Target="../ink/ink1695.xml"/><Relationship Id="rId927" Type="http://schemas.openxmlformats.org/officeDocument/2006/relationships/customXml" Target="../ink/ink925.xml"/><Relationship Id="rId1112" Type="http://schemas.openxmlformats.org/officeDocument/2006/relationships/customXml" Target="../ink/ink1110.xml"/><Relationship Id="rId1557" Type="http://schemas.openxmlformats.org/officeDocument/2006/relationships/customXml" Target="../ink/ink1555.xml"/><Relationship Id="rId1764" Type="http://schemas.openxmlformats.org/officeDocument/2006/relationships/customXml" Target="../ink/ink1762.xml"/><Relationship Id="rId1971" Type="http://schemas.openxmlformats.org/officeDocument/2006/relationships/customXml" Target="../ink/ink1969.xml"/><Relationship Id="rId56" Type="http://schemas.openxmlformats.org/officeDocument/2006/relationships/customXml" Target="../ink/ink54.xml"/><Relationship Id="rId1417" Type="http://schemas.openxmlformats.org/officeDocument/2006/relationships/customXml" Target="../ink/ink1415.xml"/><Relationship Id="rId1624" Type="http://schemas.openxmlformats.org/officeDocument/2006/relationships/customXml" Target="../ink/ink1622.xml"/><Relationship Id="rId1831" Type="http://schemas.openxmlformats.org/officeDocument/2006/relationships/customXml" Target="../ink/ink1829.xml"/><Relationship Id="rId1929" Type="http://schemas.openxmlformats.org/officeDocument/2006/relationships/customXml" Target="../ink/ink1927.xml"/><Relationship Id="rId272" Type="http://schemas.openxmlformats.org/officeDocument/2006/relationships/customXml" Target="../ink/ink270.xml"/><Relationship Id="rId577" Type="http://schemas.openxmlformats.org/officeDocument/2006/relationships/customXml" Target="../ink/ink575.xml"/><Relationship Id="rId132" Type="http://schemas.openxmlformats.org/officeDocument/2006/relationships/customXml" Target="../ink/ink130.xml"/><Relationship Id="rId784" Type="http://schemas.openxmlformats.org/officeDocument/2006/relationships/customXml" Target="../ink/ink782.xml"/><Relationship Id="rId991" Type="http://schemas.openxmlformats.org/officeDocument/2006/relationships/customXml" Target="../ink/ink989.xml"/><Relationship Id="rId1067" Type="http://schemas.openxmlformats.org/officeDocument/2006/relationships/customXml" Target="../ink/ink1065.xml"/><Relationship Id="rId2020" Type="http://schemas.openxmlformats.org/officeDocument/2006/relationships/customXml" Target="../ink/ink2018.xml"/><Relationship Id="rId437" Type="http://schemas.openxmlformats.org/officeDocument/2006/relationships/customXml" Target="../ink/ink435.xml"/><Relationship Id="rId644" Type="http://schemas.openxmlformats.org/officeDocument/2006/relationships/customXml" Target="../ink/ink642.xml"/><Relationship Id="rId851" Type="http://schemas.openxmlformats.org/officeDocument/2006/relationships/customXml" Target="../ink/ink849.xml"/><Relationship Id="rId1274" Type="http://schemas.openxmlformats.org/officeDocument/2006/relationships/customXml" Target="../ink/ink1272.xml"/><Relationship Id="rId1481" Type="http://schemas.openxmlformats.org/officeDocument/2006/relationships/customXml" Target="../ink/ink1479.xml"/><Relationship Id="rId1579" Type="http://schemas.openxmlformats.org/officeDocument/2006/relationships/customXml" Target="../ink/ink1577.xml"/><Relationship Id="rId504" Type="http://schemas.openxmlformats.org/officeDocument/2006/relationships/customXml" Target="../ink/ink502.xml"/><Relationship Id="rId711" Type="http://schemas.openxmlformats.org/officeDocument/2006/relationships/customXml" Target="../ink/ink709.xml"/><Relationship Id="rId949" Type="http://schemas.openxmlformats.org/officeDocument/2006/relationships/customXml" Target="../ink/ink947.xml"/><Relationship Id="rId1134" Type="http://schemas.openxmlformats.org/officeDocument/2006/relationships/customXml" Target="../ink/ink1132.xml"/><Relationship Id="rId1341" Type="http://schemas.openxmlformats.org/officeDocument/2006/relationships/customXml" Target="../ink/ink1339.xml"/><Relationship Id="rId1786" Type="http://schemas.openxmlformats.org/officeDocument/2006/relationships/customXml" Target="../ink/ink1784.xml"/><Relationship Id="rId1993" Type="http://schemas.openxmlformats.org/officeDocument/2006/relationships/customXml" Target="../ink/ink1991.xml"/><Relationship Id="rId78" Type="http://schemas.openxmlformats.org/officeDocument/2006/relationships/customXml" Target="../ink/ink76.xml"/><Relationship Id="rId809" Type="http://schemas.openxmlformats.org/officeDocument/2006/relationships/customXml" Target="../ink/ink807.xml"/><Relationship Id="rId1201" Type="http://schemas.openxmlformats.org/officeDocument/2006/relationships/customXml" Target="../ink/ink1199.xml"/><Relationship Id="rId1439" Type="http://schemas.openxmlformats.org/officeDocument/2006/relationships/customXml" Target="../ink/ink1437.xml"/><Relationship Id="rId1646" Type="http://schemas.openxmlformats.org/officeDocument/2006/relationships/customXml" Target="../ink/ink1644.xml"/><Relationship Id="rId1853" Type="http://schemas.openxmlformats.org/officeDocument/2006/relationships/customXml" Target="../ink/ink1851.xml"/><Relationship Id="rId1506" Type="http://schemas.openxmlformats.org/officeDocument/2006/relationships/customXml" Target="../ink/ink1504.xml"/><Relationship Id="rId1713" Type="http://schemas.openxmlformats.org/officeDocument/2006/relationships/customXml" Target="../ink/ink1711.xml"/><Relationship Id="rId1920" Type="http://schemas.openxmlformats.org/officeDocument/2006/relationships/customXml" Target="../ink/ink1918.xml"/><Relationship Id="rId294" Type="http://schemas.openxmlformats.org/officeDocument/2006/relationships/customXml" Target="../ink/ink292.xml"/><Relationship Id="rId154" Type="http://schemas.openxmlformats.org/officeDocument/2006/relationships/customXml" Target="../ink/ink152.xml"/><Relationship Id="rId361" Type="http://schemas.openxmlformats.org/officeDocument/2006/relationships/customXml" Target="../ink/ink359.xml"/><Relationship Id="rId599" Type="http://schemas.openxmlformats.org/officeDocument/2006/relationships/customXml" Target="../ink/ink597.xml"/><Relationship Id="rId2042" Type="http://schemas.openxmlformats.org/officeDocument/2006/relationships/customXml" Target="../ink/ink2040.xml"/><Relationship Id="rId459" Type="http://schemas.openxmlformats.org/officeDocument/2006/relationships/customXml" Target="../ink/ink457.xml"/><Relationship Id="rId666" Type="http://schemas.openxmlformats.org/officeDocument/2006/relationships/customXml" Target="../ink/ink664.xml"/><Relationship Id="rId873" Type="http://schemas.openxmlformats.org/officeDocument/2006/relationships/customXml" Target="../ink/ink871.xml"/><Relationship Id="rId1089" Type="http://schemas.openxmlformats.org/officeDocument/2006/relationships/customXml" Target="../ink/ink1087.xml"/><Relationship Id="rId1296" Type="http://schemas.openxmlformats.org/officeDocument/2006/relationships/customXml" Target="../ink/ink1294.xml"/><Relationship Id="rId221" Type="http://schemas.openxmlformats.org/officeDocument/2006/relationships/customXml" Target="../ink/ink219.xml"/><Relationship Id="rId319" Type="http://schemas.openxmlformats.org/officeDocument/2006/relationships/customXml" Target="../ink/ink317.xml"/><Relationship Id="rId526" Type="http://schemas.openxmlformats.org/officeDocument/2006/relationships/customXml" Target="../ink/ink524.xml"/><Relationship Id="rId1156" Type="http://schemas.openxmlformats.org/officeDocument/2006/relationships/customXml" Target="../ink/ink1154.xml"/><Relationship Id="rId1363" Type="http://schemas.openxmlformats.org/officeDocument/2006/relationships/customXml" Target="../ink/ink1361.xml"/><Relationship Id="rId733" Type="http://schemas.openxmlformats.org/officeDocument/2006/relationships/customXml" Target="../ink/ink731.xml"/><Relationship Id="rId940" Type="http://schemas.openxmlformats.org/officeDocument/2006/relationships/customXml" Target="../ink/ink938.xml"/><Relationship Id="rId1016" Type="http://schemas.openxmlformats.org/officeDocument/2006/relationships/customXml" Target="../ink/ink1014.xml"/><Relationship Id="rId1570" Type="http://schemas.openxmlformats.org/officeDocument/2006/relationships/customXml" Target="../ink/ink1568.xml"/><Relationship Id="rId1668" Type="http://schemas.openxmlformats.org/officeDocument/2006/relationships/customXml" Target="../ink/ink1666.xml"/><Relationship Id="rId1875" Type="http://schemas.openxmlformats.org/officeDocument/2006/relationships/customXml" Target="../ink/ink1873.xml"/><Relationship Id="rId800" Type="http://schemas.openxmlformats.org/officeDocument/2006/relationships/customXml" Target="../ink/ink798.xml"/><Relationship Id="rId1223" Type="http://schemas.openxmlformats.org/officeDocument/2006/relationships/customXml" Target="../ink/ink1221.xml"/><Relationship Id="rId1430" Type="http://schemas.openxmlformats.org/officeDocument/2006/relationships/customXml" Target="../ink/ink1428.xml"/><Relationship Id="rId1528" Type="http://schemas.openxmlformats.org/officeDocument/2006/relationships/customXml" Target="../ink/ink1526.xml"/><Relationship Id="rId1735" Type="http://schemas.openxmlformats.org/officeDocument/2006/relationships/customXml" Target="../ink/ink1733.xml"/><Relationship Id="rId1942" Type="http://schemas.openxmlformats.org/officeDocument/2006/relationships/customXml" Target="../ink/ink1940.xml"/><Relationship Id="rId27" Type="http://schemas.openxmlformats.org/officeDocument/2006/relationships/customXml" Target="../ink/ink25.xml"/><Relationship Id="rId1802" Type="http://schemas.openxmlformats.org/officeDocument/2006/relationships/customXml" Target="../ink/ink1800.xml"/><Relationship Id="rId176" Type="http://schemas.openxmlformats.org/officeDocument/2006/relationships/customXml" Target="../ink/ink174.xml"/><Relationship Id="rId383" Type="http://schemas.openxmlformats.org/officeDocument/2006/relationships/customXml" Target="../ink/ink381.xml"/><Relationship Id="rId590" Type="http://schemas.openxmlformats.org/officeDocument/2006/relationships/customXml" Target="../ink/ink588.xml"/><Relationship Id="rId243" Type="http://schemas.openxmlformats.org/officeDocument/2006/relationships/customXml" Target="../ink/ink241.xml"/><Relationship Id="rId450" Type="http://schemas.openxmlformats.org/officeDocument/2006/relationships/customXml" Target="../ink/ink448.xml"/><Relationship Id="rId688" Type="http://schemas.openxmlformats.org/officeDocument/2006/relationships/customXml" Target="../ink/ink686.xml"/><Relationship Id="rId895" Type="http://schemas.openxmlformats.org/officeDocument/2006/relationships/customXml" Target="../ink/ink893.xml"/><Relationship Id="rId1080" Type="http://schemas.openxmlformats.org/officeDocument/2006/relationships/customXml" Target="../ink/ink1078.xml"/><Relationship Id="rId103" Type="http://schemas.openxmlformats.org/officeDocument/2006/relationships/customXml" Target="../ink/ink101.xml"/><Relationship Id="rId310" Type="http://schemas.openxmlformats.org/officeDocument/2006/relationships/customXml" Target="../ink/ink308.xml"/><Relationship Id="rId548" Type="http://schemas.openxmlformats.org/officeDocument/2006/relationships/customXml" Target="../ink/ink546.xml"/><Relationship Id="rId755" Type="http://schemas.openxmlformats.org/officeDocument/2006/relationships/customXml" Target="../ink/ink753.xml"/><Relationship Id="rId962" Type="http://schemas.openxmlformats.org/officeDocument/2006/relationships/customXml" Target="../ink/ink960.xml"/><Relationship Id="rId1178" Type="http://schemas.openxmlformats.org/officeDocument/2006/relationships/customXml" Target="../ink/ink1176.xml"/><Relationship Id="rId1385" Type="http://schemas.openxmlformats.org/officeDocument/2006/relationships/customXml" Target="../ink/ink1383.xml"/><Relationship Id="rId1592" Type="http://schemas.openxmlformats.org/officeDocument/2006/relationships/customXml" Target="../ink/ink1590.xml"/><Relationship Id="rId91" Type="http://schemas.openxmlformats.org/officeDocument/2006/relationships/customXml" Target="../ink/ink89.xml"/><Relationship Id="rId408" Type="http://schemas.openxmlformats.org/officeDocument/2006/relationships/customXml" Target="../ink/ink406.xml"/><Relationship Id="rId615" Type="http://schemas.openxmlformats.org/officeDocument/2006/relationships/customXml" Target="../ink/ink613.xml"/><Relationship Id="rId822" Type="http://schemas.openxmlformats.org/officeDocument/2006/relationships/customXml" Target="../ink/ink820.xml"/><Relationship Id="rId1038" Type="http://schemas.openxmlformats.org/officeDocument/2006/relationships/customXml" Target="../ink/ink1036.xml"/><Relationship Id="rId1245" Type="http://schemas.openxmlformats.org/officeDocument/2006/relationships/customXml" Target="../ink/ink1243.xml"/><Relationship Id="rId1452" Type="http://schemas.openxmlformats.org/officeDocument/2006/relationships/customXml" Target="../ink/ink1450.xml"/><Relationship Id="rId1897" Type="http://schemas.openxmlformats.org/officeDocument/2006/relationships/customXml" Target="../ink/ink1895.xml"/><Relationship Id="rId1105" Type="http://schemas.openxmlformats.org/officeDocument/2006/relationships/customXml" Target="../ink/ink1103.xml"/><Relationship Id="rId1312" Type="http://schemas.openxmlformats.org/officeDocument/2006/relationships/customXml" Target="../ink/ink1310.xml"/><Relationship Id="rId1757" Type="http://schemas.openxmlformats.org/officeDocument/2006/relationships/customXml" Target="../ink/ink1755.xml"/><Relationship Id="rId1964" Type="http://schemas.openxmlformats.org/officeDocument/2006/relationships/customXml" Target="../ink/ink1962.xml"/><Relationship Id="rId49" Type="http://schemas.openxmlformats.org/officeDocument/2006/relationships/customXml" Target="../ink/ink47.xml"/><Relationship Id="rId1617" Type="http://schemas.openxmlformats.org/officeDocument/2006/relationships/customXml" Target="../ink/ink1615.xml"/><Relationship Id="rId1824" Type="http://schemas.openxmlformats.org/officeDocument/2006/relationships/customXml" Target="../ink/ink1822.xml"/><Relationship Id="rId198" Type="http://schemas.openxmlformats.org/officeDocument/2006/relationships/customXml" Target="../ink/ink196.xml"/><Relationship Id="rId265" Type="http://schemas.openxmlformats.org/officeDocument/2006/relationships/customXml" Target="../ink/ink263.xml"/><Relationship Id="rId472" Type="http://schemas.openxmlformats.org/officeDocument/2006/relationships/customXml" Target="../ink/ink470.xml"/><Relationship Id="rId125" Type="http://schemas.openxmlformats.org/officeDocument/2006/relationships/customXml" Target="../ink/ink123.xml"/><Relationship Id="rId332" Type="http://schemas.openxmlformats.org/officeDocument/2006/relationships/customXml" Target="../ink/ink330.xml"/><Relationship Id="rId777" Type="http://schemas.openxmlformats.org/officeDocument/2006/relationships/customXml" Target="../ink/ink775.xml"/><Relationship Id="rId984" Type="http://schemas.openxmlformats.org/officeDocument/2006/relationships/customXml" Target="../ink/ink982.xml"/><Relationship Id="rId2013" Type="http://schemas.openxmlformats.org/officeDocument/2006/relationships/customXml" Target="../ink/ink2011.xml"/><Relationship Id="rId637" Type="http://schemas.openxmlformats.org/officeDocument/2006/relationships/customXml" Target="../ink/ink635.xml"/><Relationship Id="rId844" Type="http://schemas.openxmlformats.org/officeDocument/2006/relationships/customXml" Target="../ink/ink842.xml"/><Relationship Id="rId1267" Type="http://schemas.openxmlformats.org/officeDocument/2006/relationships/customXml" Target="../ink/ink1265.xml"/><Relationship Id="rId1474" Type="http://schemas.openxmlformats.org/officeDocument/2006/relationships/customXml" Target="../ink/ink1472.xml"/><Relationship Id="rId1681" Type="http://schemas.openxmlformats.org/officeDocument/2006/relationships/customXml" Target="../ink/ink1679.xml"/><Relationship Id="rId704" Type="http://schemas.openxmlformats.org/officeDocument/2006/relationships/customXml" Target="../ink/ink702.xml"/><Relationship Id="rId911" Type="http://schemas.openxmlformats.org/officeDocument/2006/relationships/customXml" Target="../ink/ink909.xml"/><Relationship Id="rId1127" Type="http://schemas.openxmlformats.org/officeDocument/2006/relationships/customXml" Target="../ink/ink1125.xml"/><Relationship Id="rId1334" Type="http://schemas.openxmlformats.org/officeDocument/2006/relationships/customXml" Target="../ink/ink1332.xml"/><Relationship Id="rId1541" Type="http://schemas.openxmlformats.org/officeDocument/2006/relationships/customXml" Target="../ink/ink1539.xml"/><Relationship Id="rId1779" Type="http://schemas.openxmlformats.org/officeDocument/2006/relationships/customXml" Target="../ink/ink1777.xml"/><Relationship Id="rId1986" Type="http://schemas.openxmlformats.org/officeDocument/2006/relationships/customXml" Target="../ink/ink1984.xml"/><Relationship Id="rId40" Type="http://schemas.openxmlformats.org/officeDocument/2006/relationships/customXml" Target="../ink/ink38.xml"/><Relationship Id="rId1401" Type="http://schemas.openxmlformats.org/officeDocument/2006/relationships/customXml" Target="../ink/ink1399.xml"/><Relationship Id="rId1639" Type="http://schemas.openxmlformats.org/officeDocument/2006/relationships/customXml" Target="../ink/ink1637.xml"/><Relationship Id="rId1846" Type="http://schemas.openxmlformats.org/officeDocument/2006/relationships/customXml" Target="../ink/ink1844.xml"/><Relationship Id="rId1706" Type="http://schemas.openxmlformats.org/officeDocument/2006/relationships/customXml" Target="../ink/ink1704.xml"/><Relationship Id="rId1913" Type="http://schemas.openxmlformats.org/officeDocument/2006/relationships/customXml" Target="../ink/ink1911.xml"/><Relationship Id="rId287" Type="http://schemas.openxmlformats.org/officeDocument/2006/relationships/customXml" Target="../ink/ink285.xml"/><Relationship Id="rId494" Type="http://schemas.openxmlformats.org/officeDocument/2006/relationships/customXml" Target="../ink/ink492.xml"/><Relationship Id="rId147" Type="http://schemas.openxmlformats.org/officeDocument/2006/relationships/customXml" Target="../ink/ink145.xml"/><Relationship Id="rId354" Type="http://schemas.openxmlformats.org/officeDocument/2006/relationships/customXml" Target="../ink/ink352.xml"/><Relationship Id="rId799" Type="http://schemas.openxmlformats.org/officeDocument/2006/relationships/customXml" Target="../ink/ink797.xml"/><Relationship Id="rId1191" Type="http://schemas.openxmlformats.org/officeDocument/2006/relationships/customXml" Target="../ink/ink1189.xml"/><Relationship Id="rId2035" Type="http://schemas.openxmlformats.org/officeDocument/2006/relationships/customXml" Target="../ink/ink2033.xml"/><Relationship Id="rId561" Type="http://schemas.openxmlformats.org/officeDocument/2006/relationships/customXml" Target="../ink/ink559.xml"/><Relationship Id="rId659" Type="http://schemas.openxmlformats.org/officeDocument/2006/relationships/customXml" Target="../ink/ink657.xml"/><Relationship Id="rId866" Type="http://schemas.openxmlformats.org/officeDocument/2006/relationships/customXml" Target="../ink/ink864.xml"/><Relationship Id="rId1289" Type="http://schemas.openxmlformats.org/officeDocument/2006/relationships/customXml" Target="../ink/ink1287.xml"/><Relationship Id="rId1496" Type="http://schemas.openxmlformats.org/officeDocument/2006/relationships/customXml" Target="../ink/ink1494.xml"/><Relationship Id="rId214" Type="http://schemas.openxmlformats.org/officeDocument/2006/relationships/customXml" Target="../ink/ink212.xml"/><Relationship Id="rId421" Type="http://schemas.openxmlformats.org/officeDocument/2006/relationships/customXml" Target="../ink/ink419.xml"/><Relationship Id="rId519" Type="http://schemas.openxmlformats.org/officeDocument/2006/relationships/customXml" Target="../ink/ink517.xml"/><Relationship Id="rId1051" Type="http://schemas.openxmlformats.org/officeDocument/2006/relationships/customXml" Target="../ink/ink1049.xml"/><Relationship Id="rId1149" Type="http://schemas.openxmlformats.org/officeDocument/2006/relationships/customXml" Target="../ink/ink1147.xml"/><Relationship Id="rId1356" Type="http://schemas.openxmlformats.org/officeDocument/2006/relationships/customXml" Target="../ink/ink1354.xml"/><Relationship Id="rId726" Type="http://schemas.openxmlformats.org/officeDocument/2006/relationships/customXml" Target="../ink/ink724.xml"/><Relationship Id="rId933" Type="http://schemas.openxmlformats.org/officeDocument/2006/relationships/customXml" Target="../ink/ink931.xml"/><Relationship Id="rId1009" Type="http://schemas.openxmlformats.org/officeDocument/2006/relationships/customXml" Target="../ink/ink1007.xml"/><Relationship Id="rId1563" Type="http://schemas.openxmlformats.org/officeDocument/2006/relationships/customXml" Target="../ink/ink1561.xml"/><Relationship Id="rId1770" Type="http://schemas.openxmlformats.org/officeDocument/2006/relationships/customXml" Target="../ink/ink1768.xml"/><Relationship Id="rId1868" Type="http://schemas.openxmlformats.org/officeDocument/2006/relationships/customXml" Target="../ink/ink1866.xml"/><Relationship Id="rId62" Type="http://schemas.openxmlformats.org/officeDocument/2006/relationships/customXml" Target="../ink/ink60.xml"/><Relationship Id="rId1216" Type="http://schemas.openxmlformats.org/officeDocument/2006/relationships/customXml" Target="../ink/ink1214.xml"/><Relationship Id="rId1423" Type="http://schemas.openxmlformats.org/officeDocument/2006/relationships/customXml" Target="../ink/ink1421.xml"/><Relationship Id="rId1630" Type="http://schemas.openxmlformats.org/officeDocument/2006/relationships/customXml" Target="../ink/ink1628.xml"/><Relationship Id="rId1728" Type="http://schemas.openxmlformats.org/officeDocument/2006/relationships/customXml" Target="../ink/ink1726.xml"/><Relationship Id="rId1935" Type="http://schemas.openxmlformats.org/officeDocument/2006/relationships/customXml" Target="../ink/ink1933.xml"/><Relationship Id="rId169" Type="http://schemas.openxmlformats.org/officeDocument/2006/relationships/customXml" Target="../ink/ink167.xml"/><Relationship Id="rId376" Type="http://schemas.openxmlformats.org/officeDocument/2006/relationships/customXml" Target="../ink/ink374.xml"/><Relationship Id="rId583" Type="http://schemas.openxmlformats.org/officeDocument/2006/relationships/customXml" Target="../ink/ink581.xml"/><Relationship Id="rId790" Type="http://schemas.openxmlformats.org/officeDocument/2006/relationships/customXml" Target="../ink/ink788.xml"/><Relationship Id="rId4" Type="http://schemas.openxmlformats.org/officeDocument/2006/relationships/image" Target="../media/image3.png"/><Relationship Id="rId236" Type="http://schemas.openxmlformats.org/officeDocument/2006/relationships/customXml" Target="../ink/ink234.xml"/><Relationship Id="rId443" Type="http://schemas.openxmlformats.org/officeDocument/2006/relationships/customXml" Target="../ink/ink441.xml"/><Relationship Id="rId650" Type="http://schemas.openxmlformats.org/officeDocument/2006/relationships/customXml" Target="../ink/ink648.xml"/><Relationship Id="rId888" Type="http://schemas.openxmlformats.org/officeDocument/2006/relationships/customXml" Target="../ink/ink886.xml"/><Relationship Id="rId1073" Type="http://schemas.openxmlformats.org/officeDocument/2006/relationships/customXml" Target="../ink/ink1071.xml"/><Relationship Id="rId1280" Type="http://schemas.openxmlformats.org/officeDocument/2006/relationships/customXml" Target="../ink/ink1278.xml"/><Relationship Id="rId303" Type="http://schemas.openxmlformats.org/officeDocument/2006/relationships/customXml" Target="../ink/ink301.xml"/><Relationship Id="rId748" Type="http://schemas.openxmlformats.org/officeDocument/2006/relationships/customXml" Target="../ink/ink746.xml"/><Relationship Id="rId955" Type="http://schemas.openxmlformats.org/officeDocument/2006/relationships/customXml" Target="../ink/ink953.xml"/><Relationship Id="rId1140" Type="http://schemas.openxmlformats.org/officeDocument/2006/relationships/customXml" Target="../ink/ink1138.xml"/><Relationship Id="rId1378" Type="http://schemas.openxmlformats.org/officeDocument/2006/relationships/customXml" Target="../ink/ink1376.xml"/><Relationship Id="rId1585" Type="http://schemas.openxmlformats.org/officeDocument/2006/relationships/customXml" Target="../ink/ink1583.xml"/><Relationship Id="rId1792" Type="http://schemas.openxmlformats.org/officeDocument/2006/relationships/customXml" Target="../ink/ink1790.xml"/><Relationship Id="rId84" Type="http://schemas.openxmlformats.org/officeDocument/2006/relationships/customXml" Target="../ink/ink82.xml"/><Relationship Id="rId510" Type="http://schemas.openxmlformats.org/officeDocument/2006/relationships/customXml" Target="../ink/ink508.xml"/><Relationship Id="rId608" Type="http://schemas.openxmlformats.org/officeDocument/2006/relationships/customXml" Target="../ink/ink606.xml"/><Relationship Id="rId815" Type="http://schemas.openxmlformats.org/officeDocument/2006/relationships/customXml" Target="../ink/ink813.xml"/><Relationship Id="rId1238" Type="http://schemas.openxmlformats.org/officeDocument/2006/relationships/customXml" Target="../ink/ink1236.xml"/><Relationship Id="rId1445" Type="http://schemas.openxmlformats.org/officeDocument/2006/relationships/customXml" Target="../ink/ink1443.xml"/><Relationship Id="rId1652" Type="http://schemas.openxmlformats.org/officeDocument/2006/relationships/customXml" Target="../ink/ink1650.xml"/><Relationship Id="rId1000" Type="http://schemas.openxmlformats.org/officeDocument/2006/relationships/customXml" Target="../ink/ink998.xml"/><Relationship Id="rId1305" Type="http://schemas.openxmlformats.org/officeDocument/2006/relationships/customXml" Target="../ink/ink1303.xml"/><Relationship Id="rId1957" Type="http://schemas.openxmlformats.org/officeDocument/2006/relationships/customXml" Target="../ink/ink1955.xml"/><Relationship Id="rId1512" Type="http://schemas.openxmlformats.org/officeDocument/2006/relationships/customXml" Target="../ink/ink1510.xml"/><Relationship Id="rId1817" Type="http://schemas.openxmlformats.org/officeDocument/2006/relationships/customXml" Target="../ink/ink1815.xml"/><Relationship Id="rId11" Type="http://schemas.openxmlformats.org/officeDocument/2006/relationships/customXml" Target="../ink/ink9.xml"/><Relationship Id="rId398" Type="http://schemas.openxmlformats.org/officeDocument/2006/relationships/customXml" Target="../ink/ink396.xml"/><Relationship Id="rId160" Type="http://schemas.openxmlformats.org/officeDocument/2006/relationships/customXml" Target="../ink/ink158.xml"/><Relationship Id="rId258" Type="http://schemas.openxmlformats.org/officeDocument/2006/relationships/customXml" Target="../ink/ink256.xml"/><Relationship Id="rId465" Type="http://schemas.openxmlformats.org/officeDocument/2006/relationships/customXml" Target="../ink/ink463.xml"/><Relationship Id="rId672" Type="http://schemas.openxmlformats.org/officeDocument/2006/relationships/customXml" Target="../ink/ink670.xml"/><Relationship Id="rId1095" Type="http://schemas.openxmlformats.org/officeDocument/2006/relationships/customXml" Target="../ink/ink1093.xml"/><Relationship Id="rId118" Type="http://schemas.openxmlformats.org/officeDocument/2006/relationships/customXml" Target="../ink/ink116.xml"/><Relationship Id="rId325" Type="http://schemas.openxmlformats.org/officeDocument/2006/relationships/customXml" Target="../ink/ink323.xml"/><Relationship Id="rId532" Type="http://schemas.openxmlformats.org/officeDocument/2006/relationships/customXml" Target="../ink/ink530.xml"/><Relationship Id="rId977" Type="http://schemas.openxmlformats.org/officeDocument/2006/relationships/customXml" Target="../ink/ink975.xml"/><Relationship Id="rId1162" Type="http://schemas.openxmlformats.org/officeDocument/2006/relationships/customXml" Target="../ink/ink1160.xml"/><Relationship Id="rId2006" Type="http://schemas.openxmlformats.org/officeDocument/2006/relationships/customXml" Target="../ink/ink2004.xml"/><Relationship Id="rId837" Type="http://schemas.openxmlformats.org/officeDocument/2006/relationships/customXml" Target="../ink/ink835.xml"/><Relationship Id="rId1022" Type="http://schemas.openxmlformats.org/officeDocument/2006/relationships/customXml" Target="../ink/ink1020.xml"/><Relationship Id="rId1467" Type="http://schemas.openxmlformats.org/officeDocument/2006/relationships/customXml" Target="../ink/ink1465.xml"/><Relationship Id="rId1674" Type="http://schemas.openxmlformats.org/officeDocument/2006/relationships/customXml" Target="../ink/ink1672.xml"/><Relationship Id="rId1881" Type="http://schemas.openxmlformats.org/officeDocument/2006/relationships/customXml" Target="../ink/ink1879.xml"/><Relationship Id="rId904" Type="http://schemas.openxmlformats.org/officeDocument/2006/relationships/customXml" Target="../ink/ink902.xml"/><Relationship Id="rId1327" Type="http://schemas.openxmlformats.org/officeDocument/2006/relationships/customXml" Target="../ink/ink1325.xml"/><Relationship Id="rId1534" Type="http://schemas.openxmlformats.org/officeDocument/2006/relationships/customXml" Target="../ink/ink1532.xml"/><Relationship Id="rId1741" Type="http://schemas.openxmlformats.org/officeDocument/2006/relationships/customXml" Target="../ink/ink1739.xml"/><Relationship Id="rId1979" Type="http://schemas.openxmlformats.org/officeDocument/2006/relationships/customXml" Target="../ink/ink1977.xml"/><Relationship Id="rId33" Type="http://schemas.openxmlformats.org/officeDocument/2006/relationships/customXml" Target="../ink/ink31.xml"/><Relationship Id="rId1601" Type="http://schemas.openxmlformats.org/officeDocument/2006/relationships/customXml" Target="../ink/ink1599.xml"/><Relationship Id="rId1839" Type="http://schemas.openxmlformats.org/officeDocument/2006/relationships/customXml" Target="../ink/ink1837.xml"/><Relationship Id="rId182" Type="http://schemas.openxmlformats.org/officeDocument/2006/relationships/customXml" Target="../ink/ink180.xml"/><Relationship Id="rId1906" Type="http://schemas.openxmlformats.org/officeDocument/2006/relationships/customXml" Target="../ink/ink1904.xml"/><Relationship Id="rId487" Type="http://schemas.openxmlformats.org/officeDocument/2006/relationships/customXml" Target="../ink/ink485.xml"/><Relationship Id="rId694" Type="http://schemas.openxmlformats.org/officeDocument/2006/relationships/customXml" Target="../ink/ink692.xml"/><Relationship Id="rId347" Type="http://schemas.openxmlformats.org/officeDocument/2006/relationships/customXml" Target="../ink/ink345.xml"/><Relationship Id="rId999" Type="http://schemas.openxmlformats.org/officeDocument/2006/relationships/customXml" Target="../ink/ink997.xml"/><Relationship Id="rId1184" Type="http://schemas.openxmlformats.org/officeDocument/2006/relationships/customXml" Target="../ink/ink1182.xml"/><Relationship Id="rId2028" Type="http://schemas.openxmlformats.org/officeDocument/2006/relationships/customXml" Target="../ink/ink2026.xml"/><Relationship Id="rId554" Type="http://schemas.openxmlformats.org/officeDocument/2006/relationships/customXml" Target="../ink/ink552.xml"/><Relationship Id="rId761" Type="http://schemas.openxmlformats.org/officeDocument/2006/relationships/customXml" Target="../ink/ink759.xml"/><Relationship Id="rId859" Type="http://schemas.openxmlformats.org/officeDocument/2006/relationships/customXml" Target="../ink/ink857.xml"/><Relationship Id="rId1391" Type="http://schemas.openxmlformats.org/officeDocument/2006/relationships/customXml" Target="../ink/ink1389.xml"/><Relationship Id="rId1489" Type="http://schemas.openxmlformats.org/officeDocument/2006/relationships/customXml" Target="../ink/ink1487.xml"/><Relationship Id="rId1696" Type="http://schemas.openxmlformats.org/officeDocument/2006/relationships/customXml" Target="../ink/ink1694.xml"/><Relationship Id="rId207" Type="http://schemas.openxmlformats.org/officeDocument/2006/relationships/customXml" Target="../ink/ink205.xml"/><Relationship Id="rId414" Type="http://schemas.openxmlformats.org/officeDocument/2006/relationships/customXml" Target="../ink/ink412.xml"/><Relationship Id="rId621" Type="http://schemas.openxmlformats.org/officeDocument/2006/relationships/customXml" Target="../ink/ink619.xml"/><Relationship Id="rId1044" Type="http://schemas.openxmlformats.org/officeDocument/2006/relationships/customXml" Target="../ink/ink1042.xml"/><Relationship Id="rId1251" Type="http://schemas.openxmlformats.org/officeDocument/2006/relationships/customXml" Target="../ink/ink1249.xml"/><Relationship Id="rId1349" Type="http://schemas.openxmlformats.org/officeDocument/2006/relationships/customXml" Target="../ink/ink1347.xml"/><Relationship Id="rId719" Type="http://schemas.openxmlformats.org/officeDocument/2006/relationships/customXml" Target="../ink/ink717.xml"/><Relationship Id="rId926" Type="http://schemas.openxmlformats.org/officeDocument/2006/relationships/customXml" Target="../ink/ink924.xml"/><Relationship Id="rId1111" Type="http://schemas.openxmlformats.org/officeDocument/2006/relationships/customXml" Target="../ink/ink1109.xml"/><Relationship Id="rId1556" Type="http://schemas.openxmlformats.org/officeDocument/2006/relationships/customXml" Target="../ink/ink1554.xml"/><Relationship Id="rId1763" Type="http://schemas.openxmlformats.org/officeDocument/2006/relationships/customXml" Target="../ink/ink1761.xml"/><Relationship Id="rId1970" Type="http://schemas.openxmlformats.org/officeDocument/2006/relationships/customXml" Target="../ink/ink1968.xml"/><Relationship Id="rId55" Type="http://schemas.openxmlformats.org/officeDocument/2006/relationships/customXml" Target="../ink/ink53.xml"/><Relationship Id="rId1209" Type="http://schemas.openxmlformats.org/officeDocument/2006/relationships/customXml" Target="../ink/ink1207.xml"/><Relationship Id="rId1416" Type="http://schemas.openxmlformats.org/officeDocument/2006/relationships/customXml" Target="../ink/ink1414.xml"/><Relationship Id="rId1623" Type="http://schemas.openxmlformats.org/officeDocument/2006/relationships/customXml" Target="../ink/ink1621.xml"/><Relationship Id="rId1830" Type="http://schemas.openxmlformats.org/officeDocument/2006/relationships/customXml" Target="../ink/ink1828.xml"/><Relationship Id="rId1928" Type="http://schemas.openxmlformats.org/officeDocument/2006/relationships/customXml" Target="../ink/ink1926.xml"/><Relationship Id="rId271" Type="http://schemas.openxmlformats.org/officeDocument/2006/relationships/customXml" Target="../ink/ink269.xml"/><Relationship Id="rId131" Type="http://schemas.openxmlformats.org/officeDocument/2006/relationships/customXml" Target="../ink/ink129.xml"/><Relationship Id="rId369" Type="http://schemas.openxmlformats.org/officeDocument/2006/relationships/customXml" Target="../ink/ink367.xml"/><Relationship Id="rId576" Type="http://schemas.openxmlformats.org/officeDocument/2006/relationships/customXml" Target="../ink/ink574.xml"/><Relationship Id="rId783" Type="http://schemas.openxmlformats.org/officeDocument/2006/relationships/customXml" Target="../ink/ink781.xml"/><Relationship Id="rId990" Type="http://schemas.openxmlformats.org/officeDocument/2006/relationships/customXml" Target="../ink/ink988.xml"/><Relationship Id="rId229" Type="http://schemas.openxmlformats.org/officeDocument/2006/relationships/customXml" Target="../ink/ink227.xml"/><Relationship Id="rId436" Type="http://schemas.openxmlformats.org/officeDocument/2006/relationships/customXml" Target="../ink/ink434.xml"/><Relationship Id="rId643" Type="http://schemas.openxmlformats.org/officeDocument/2006/relationships/customXml" Target="../ink/ink641.xml"/><Relationship Id="rId1066" Type="http://schemas.openxmlformats.org/officeDocument/2006/relationships/customXml" Target="../ink/ink1064.xml"/><Relationship Id="rId1273" Type="http://schemas.openxmlformats.org/officeDocument/2006/relationships/customXml" Target="../ink/ink1271.xml"/><Relationship Id="rId1480" Type="http://schemas.openxmlformats.org/officeDocument/2006/relationships/customXml" Target="../ink/ink1478.xml"/><Relationship Id="rId850" Type="http://schemas.openxmlformats.org/officeDocument/2006/relationships/customXml" Target="../ink/ink848.xml"/><Relationship Id="rId948" Type="http://schemas.openxmlformats.org/officeDocument/2006/relationships/customXml" Target="../ink/ink946.xml"/><Relationship Id="rId1133" Type="http://schemas.openxmlformats.org/officeDocument/2006/relationships/customXml" Target="../ink/ink1131.xml"/><Relationship Id="rId1578" Type="http://schemas.openxmlformats.org/officeDocument/2006/relationships/customXml" Target="../ink/ink1576.xml"/><Relationship Id="rId1785" Type="http://schemas.openxmlformats.org/officeDocument/2006/relationships/customXml" Target="../ink/ink1783.xml"/><Relationship Id="rId1992" Type="http://schemas.openxmlformats.org/officeDocument/2006/relationships/customXml" Target="../ink/ink1990.xml"/><Relationship Id="rId77" Type="http://schemas.openxmlformats.org/officeDocument/2006/relationships/customXml" Target="../ink/ink75.xml"/><Relationship Id="rId503" Type="http://schemas.openxmlformats.org/officeDocument/2006/relationships/customXml" Target="../ink/ink501.xml"/><Relationship Id="rId710" Type="http://schemas.openxmlformats.org/officeDocument/2006/relationships/customXml" Target="../ink/ink708.xml"/><Relationship Id="rId808" Type="http://schemas.openxmlformats.org/officeDocument/2006/relationships/customXml" Target="../ink/ink806.xml"/><Relationship Id="rId1340" Type="http://schemas.openxmlformats.org/officeDocument/2006/relationships/customXml" Target="../ink/ink1338.xml"/><Relationship Id="rId1438" Type="http://schemas.openxmlformats.org/officeDocument/2006/relationships/customXml" Target="../ink/ink1436.xml"/><Relationship Id="rId1645" Type="http://schemas.openxmlformats.org/officeDocument/2006/relationships/customXml" Target="../ink/ink1643.xml"/><Relationship Id="rId1200" Type="http://schemas.openxmlformats.org/officeDocument/2006/relationships/customXml" Target="../ink/ink1198.xml"/><Relationship Id="rId1852" Type="http://schemas.openxmlformats.org/officeDocument/2006/relationships/customXml" Target="../ink/ink1850.xml"/><Relationship Id="rId1505" Type="http://schemas.openxmlformats.org/officeDocument/2006/relationships/customXml" Target="../ink/ink1503.xml"/><Relationship Id="rId1712" Type="http://schemas.openxmlformats.org/officeDocument/2006/relationships/customXml" Target="../ink/ink1710.xml"/><Relationship Id="rId293" Type="http://schemas.openxmlformats.org/officeDocument/2006/relationships/customXml" Target="../ink/ink291.xml"/><Relationship Id="rId153" Type="http://schemas.openxmlformats.org/officeDocument/2006/relationships/customXml" Target="../ink/ink151.xml"/><Relationship Id="rId360" Type="http://schemas.openxmlformats.org/officeDocument/2006/relationships/customXml" Target="../ink/ink358.xml"/><Relationship Id="rId598" Type="http://schemas.openxmlformats.org/officeDocument/2006/relationships/customXml" Target="../ink/ink596.xml"/><Relationship Id="rId2041" Type="http://schemas.openxmlformats.org/officeDocument/2006/relationships/customXml" Target="../ink/ink2039.xml"/><Relationship Id="rId220" Type="http://schemas.openxmlformats.org/officeDocument/2006/relationships/customXml" Target="../ink/ink218.xml"/><Relationship Id="rId458" Type="http://schemas.openxmlformats.org/officeDocument/2006/relationships/customXml" Target="../ink/ink456.xml"/><Relationship Id="rId665" Type="http://schemas.openxmlformats.org/officeDocument/2006/relationships/customXml" Target="../ink/ink663.xml"/><Relationship Id="rId872" Type="http://schemas.openxmlformats.org/officeDocument/2006/relationships/customXml" Target="../ink/ink870.xml"/><Relationship Id="rId1088" Type="http://schemas.openxmlformats.org/officeDocument/2006/relationships/customXml" Target="../ink/ink1086.xml"/><Relationship Id="rId1295" Type="http://schemas.openxmlformats.org/officeDocument/2006/relationships/customXml" Target="../ink/ink1293.xml"/><Relationship Id="rId318" Type="http://schemas.openxmlformats.org/officeDocument/2006/relationships/customXml" Target="../ink/ink316.xml"/><Relationship Id="rId525" Type="http://schemas.openxmlformats.org/officeDocument/2006/relationships/customXml" Target="../ink/ink523.xml"/><Relationship Id="rId732" Type="http://schemas.openxmlformats.org/officeDocument/2006/relationships/customXml" Target="../ink/ink730.xml"/><Relationship Id="rId1155" Type="http://schemas.openxmlformats.org/officeDocument/2006/relationships/customXml" Target="../ink/ink1153.xml"/><Relationship Id="rId1362" Type="http://schemas.openxmlformats.org/officeDocument/2006/relationships/customXml" Target="../ink/ink1360.xml"/><Relationship Id="rId99" Type="http://schemas.openxmlformats.org/officeDocument/2006/relationships/customXml" Target="../ink/ink97.xml"/><Relationship Id="rId1015" Type="http://schemas.openxmlformats.org/officeDocument/2006/relationships/customXml" Target="../ink/ink1013.xml"/><Relationship Id="rId1222" Type="http://schemas.openxmlformats.org/officeDocument/2006/relationships/customXml" Target="../ink/ink1220.xml"/><Relationship Id="rId1667" Type="http://schemas.openxmlformats.org/officeDocument/2006/relationships/customXml" Target="../ink/ink1665.xml"/><Relationship Id="rId1874" Type="http://schemas.openxmlformats.org/officeDocument/2006/relationships/customXml" Target="../ink/ink1872.xml"/><Relationship Id="rId1527" Type="http://schemas.openxmlformats.org/officeDocument/2006/relationships/customXml" Target="../ink/ink1525.xml"/><Relationship Id="rId1734" Type="http://schemas.openxmlformats.org/officeDocument/2006/relationships/customXml" Target="../ink/ink1732.xml"/><Relationship Id="rId1941" Type="http://schemas.openxmlformats.org/officeDocument/2006/relationships/customXml" Target="../ink/ink1939.xml"/><Relationship Id="rId26" Type="http://schemas.openxmlformats.org/officeDocument/2006/relationships/customXml" Target="../ink/ink24.xml"/><Relationship Id="rId175" Type="http://schemas.openxmlformats.org/officeDocument/2006/relationships/customXml" Target="../ink/ink173.xml"/><Relationship Id="rId1801" Type="http://schemas.openxmlformats.org/officeDocument/2006/relationships/customXml" Target="../ink/ink1799.xml"/><Relationship Id="rId382" Type="http://schemas.openxmlformats.org/officeDocument/2006/relationships/customXml" Target="../ink/ink380.xml"/><Relationship Id="rId687" Type="http://schemas.openxmlformats.org/officeDocument/2006/relationships/customXml" Target="../ink/ink685.xml"/><Relationship Id="rId242" Type="http://schemas.openxmlformats.org/officeDocument/2006/relationships/customXml" Target="../ink/ink240.xml"/><Relationship Id="rId894" Type="http://schemas.openxmlformats.org/officeDocument/2006/relationships/customXml" Target="../ink/ink892.xml"/><Relationship Id="rId1177" Type="http://schemas.openxmlformats.org/officeDocument/2006/relationships/customXml" Target="../ink/ink1175.xml"/><Relationship Id="rId102" Type="http://schemas.openxmlformats.org/officeDocument/2006/relationships/customXml" Target="../ink/ink100.xml"/><Relationship Id="rId547" Type="http://schemas.openxmlformats.org/officeDocument/2006/relationships/customXml" Target="../ink/ink545.xml"/><Relationship Id="rId754" Type="http://schemas.openxmlformats.org/officeDocument/2006/relationships/customXml" Target="../ink/ink752.xml"/><Relationship Id="rId961" Type="http://schemas.openxmlformats.org/officeDocument/2006/relationships/customXml" Target="../ink/ink959.xml"/><Relationship Id="rId1384" Type="http://schemas.openxmlformats.org/officeDocument/2006/relationships/customXml" Target="../ink/ink1382.xml"/><Relationship Id="rId1591" Type="http://schemas.openxmlformats.org/officeDocument/2006/relationships/customXml" Target="../ink/ink1589.xml"/><Relationship Id="rId1689" Type="http://schemas.openxmlformats.org/officeDocument/2006/relationships/customXml" Target="../ink/ink1687.xml"/><Relationship Id="rId90" Type="http://schemas.openxmlformats.org/officeDocument/2006/relationships/customXml" Target="../ink/ink88.xml"/><Relationship Id="rId407" Type="http://schemas.openxmlformats.org/officeDocument/2006/relationships/customXml" Target="../ink/ink405.xml"/><Relationship Id="rId614" Type="http://schemas.openxmlformats.org/officeDocument/2006/relationships/customXml" Target="../ink/ink612.xml"/><Relationship Id="rId821" Type="http://schemas.openxmlformats.org/officeDocument/2006/relationships/customXml" Target="../ink/ink819.xml"/><Relationship Id="rId1037" Type="http://schemas.openxmlformats.org/officeDocument/2006/relationships/customXml" Target="../ink/ink1035.xml"/><Relationship Id="rId1244" Type="http://schemas.openxmlformats.org/officeDocument/2006/relationships/customXml" Target="../ink/ink1242.xml"/><Relationship Id="rId1451" Type="http://schemas.openxmlformats.org/officeDocument/2006/relationships/customXml" Target="../ink/ink1449.xml"/><Relationship Id="rId1896" Type="http://schemas.openxmlformats.org/officeDocument/2006/relationships/customXml" Target="../ink/ink1894.xml"/><Relationship Id="rId919" Type="http://schemas.openxmlformats.org/officeDocument/2006/relationships/customXml" Target="../ink/ink917.xml"/><Relationship Id="rId1104" Type="http://schemas.openxmlformats.org/officeDocument/2006/relationships/customXml" Target="../ink/ink1102.xml"/><Relationship Id="rId1311" Type="http://schemas.openxmlformats.org/officeDocument/2006/relationships/customXml" Target="../ink/ink1309.xml"/><Relationship Id="rId1549" Type="http://schemas.openxmlformats.org/officeDocument/2006/relationships/customXml" Target="../ink/ink1547.xml"/><Relationship Id="rId1756" Type="http://schemas.openxmlformats.org/officeDocument/2006/relationships/customXml" Target="../ink/ink1754.xml"/><Relationship Id="rId1963" Type="http://schemas.openxmlformats.org/officeDocument/2006/relationships/customXml" Target="../ink/ink1961.xml"/><Relationship Id="rId48" Type="http://schemas.openxmlformats.org/officeDocument/2006/relationships/customXml" Target="../ink/ink46.xml"/><Relationship Id="rId1409" Type="http://schemas.openxmlformats.org/officeDocument/2006/relationships/customXml" Target="../ink/ink1407.xml"/><Relationship Id="rId1616" Type="http://schemas.openxmlformats.org/officeDocument/2006/relationships/customXml" Target="../ink/ink1614.xml"/><Relationship Id="rId1823" Type="http://schemas.openxmlformats.org/officeDocument/2006/relationships/customXml" Target="../ink/ink1821.xml"/><Relationship Id="rId197" Type="http://schemas.openxmlformats.org/officeDocument/2006/relationships/customXml" Target="../ink/ink195.xml"/><Relationship Id="rId264" Type="http://schemas.openxmlformats.org/officeDocument/2006/relationships/customXml" Target="../ink/ink262.xml"/><Relationship Id="rId471" Type="http://schemas.openxmlformats.org/officeDocument/2006/relationships/customXml" Target="../ink/ink469.xml"/><Relationship Id="rId124" Type="http://schemas.openxmlformats.org/officeDocument/2006/relationships/customXml" Target="../ink/ink122.xml"/><Relationship Id="rId569" Type="http://schemas.openxmlformats.org/officeDocument/2006/relationships/customXml" Target="../ink/ink567.xml"/><Relationship Id="rId776" Type="http://schemas.openxmlformats.org/officeDocument/2006/relationships/customXml" Target="../ink/ink774.xml"/><Relationship Id="rId983" Type="http://schemas.openxmlformats.org/officeDocument/2006/relationships/customXml" Target="../ink/ink981.xml"/><Relationship Id="rId1199" Type="http://schemas.openxmlformats.org/officeDocument/2006/relationships/customXml" Target="../ink/ink1197.xml"/><Relationship Id="rId331" Type="http://schemas.openxmlformats.org/officeDocument/2006/relationships/customXml" Target="../ink/ink329.xml"/><Relationship Id="rId429" Type="http://schemas.openxmlformats.org/officeDocument/2006/relationships/customXml" Target="../ink/ink427.xml"/><Relationship Id="rId636" Type="http://schemas.openxmlformats.org/officeDocument/2006/relationships/customXml" Target="../ink/ink634.xml"/><Relationship Id="rId1059" Type="http://schemas.openxmlformats.org/officeDocument/2006/relationships/customXml" Target="../ink/ink1057.xml"/><Relationship Id="rId1266" Type="http://schemas.openxmlformats.org/officeDocument/2006/relationships/customXml" Target="../ink/ink1264.xml"/><Relationship Id="rId1473" Type="http://schemas.openxmlformats.org/officeDocument/2006/relationships/customXml" Target="../ink/ink1471.xml"/><Relationship Id="rId2012" Type="http://schemas.openxmlformats.org/officeDocument/2006/relationships/customXml" Target="../ink/ink2010.xml"/><Relationship Id="rId843" Type="http://schemas.openxmlformats.org/officeDocument/2006/relationships/customXml" Target="../ink/ink841.xml"/><Relationship Id="rId1126" Type="http://schemas.openxmlformats.org/officeDocument/2006/relationships/customXml" Target="../ink/ink1124.xml"/><Relationship Id="rId1680" Type="http://schemas.openxmlformats.org/officeDocument/2006/relationships/customXml" Target="../ink/ink1678.xml"/><Relationship Id="rId1778" Type="http://schemas.openxmlformats.org/officeDocument/2006/relationships/customXml" Target="../ink/ink1776.xml"/><Relationship Id="rId1985" Type="http://schemas.openxmlformats.org/officeDocument/2006/relationships/customXml" Target="../ink/ink1983.xml"/><Relationship Id="rId703" Type="http://schemas.openxmlformats.org/officeDocument/2006/relationships/customXml" Target="../ink/ink701.xml"/><Relationship Id="rId910" Type="http://schemas.openxmlformats.org/officeDocument/2006/relationships/customXml" Target="../ink/ink908.xml"/><Relationship Id="rId1333" Type="http://schemas.openxmlformats.org/officeDocument/2006/relationships/customXml" Target="../ink/ink1331.xml"/><Relationship Id="rId1540" Type="http://schemas.openxmlformats.org/officeDocument/2006/relationships/customXml" Target="../ink/ink1538.xml"/><Relationship Id="rId1638" Type="http://schemas.openxmlformats.org/officeDocument/2006/relationships/customXml" Target="../ink/ink1636.xml"/><Relationship Id="rId1400" Type="http://schemas.openxmlformats.org/officeDocument/2006/relationships/customXml" Target="../ink/ink1398.xml"/><Relationship Id="rId1845" Type="http://schemas.openxmlformats.org/officeDocument/2006/relationships/customXml" Target="../ink/ink1843.xml"/><Relationship Id="rId1705" Type="http://schemas.openxmlformats.org/officeDocument/2006/relationships/customXml" Target="../ink/ink1703.xml"/><Relationship Id="rId1912" Type="http://schemas.openxmlformats.org/officeDocument/2006/relationships/customXml" Target="../ink/ink1910.xml"/><Relationship Id="rId286" Type="http://schemas.openxmlformats.org/officeDocument/2006/relationships/customXml" Target="../ink/ink284.xml"/><Relationship Id="rId493" Type="http://schemas.openxmlformats.org/officeDocument/2006/relationships/customXml" Target="../ink/ink491.xml"/><Relationship Id="rId146" Type="http://schemas.openxmlformats.org/officeDocument/2006/relationships/customXml" Target="../ink/ink144.xml"/><Relationship Id="rId353" Type="http://schemas.openxmlformats.org/officeDocument/2006/relationships/customXml" Target="../ink/ink351.xml"/><Relationship Id="rId560" Type="http://schemas.openxmlformats.org/officeDocument/2006/relationships/customXml" Target="../ink/ink558.xml"/><Relationship Id="rId798" Type="http://schemas.openxmlformats.org/officeDocument/2006/relationships/customXml" Target="../ink/ink796.xml"/><Relationship Id="rId1190" Type="http://schemas.openxmlformats.org/officeDocument/2006/relationships/customXml" Target="../ink/ink1188.xml"/><Relationship Id="rId2034" Type="http://schemas.openxmlformats.org/officeDocument/2006/relationships/customXml" Target="../ink/ink2032.xml"/><Relationship Id="rId213" Type="http://schemas.openxmlformats.org/officeDocument/2006/relationships/customXml" Target="../ink/ink211.xml"/><Relationship Id="rId420" Type="http://schemas.openxmlformats.org/officeDocument/2006/relationships/customXml" Target="../ink/ink418.xml"/><Relationship Id="rId658" Type="http://schemas.openxmlformats.org/officeDocument/2006/relationships/customXml" Target="../ink/ink656.xml"/><Relationship Id="rId865" Type="http://schemas.openxmlformats.org/officeDocument/2006/relationships/customXml" Target="../ink/ink863.xml"/><Relationship Id="rId1050" Type="http://schemas.openxmlformats.org/officeDocument/2006/relationships/customXml" Target="../ink/ink1048.xml"/><Relationship Id="rId1288" Type="http://schemas.openxmlformats.org/officeDocument/2006/relationships/customXml" Target="../ink/ink1286.xml"/><Relationship Id="rId1495" Type="http://schemas.openxmlformats.org/officeDocument/2006/relationships/customXml" Target="../ink/ink1493.xml"/><Relationship Id="rId518" Type="http://schemas.openxmlformats.org/officeDocument/2006/relationships/customXml" Target="../ink/ink516.xml"/><Relationship Id="rId725" Type="http://schemas.openxmlformats.org/officeDocument/2006/relationships/customXml" Target="../ink/ink723.xml"/><Relationship Id="rId932" Type="http://schemas.openxmlformats.org/officeDocument/2006/relationships/customXml" Target="../ink/ink930.xml"/><Relationship Id="rId1148" Type="http://schemas.openxmlformats.org/officeDocument/2006/relationships/customXml" Target="../ink/ink1146.xml"/><Relationship Id="rId1355" Type="http://schemas.openxmlformats.org/officeDocument/2006/relationships/customXml" Target="../ink/ink1353.xml"/><Relationship Id="rId1562" Type="http://schemas.openxmlformats.org/officeDocument/2006/relationships/customXml" Target="../ink/ink1560.xml"/><Relationship Id="rId1008" Type="http://schemas.openxmlformats.org/officeDocument/2006/relationships/customXml" Target="../ink/ink1006.xml"/><Relationship Id="rId1215" Type="http://schemas.openxmlformats.org/officeDocument/2006/relationships/customXml" Target="../ink/ink1213.xml"/><Relationship Id="rId1422" Type="http://schemas.openxmlformats.org/officeDocument/2006/relationships/customXml" Target="../ink/ink1420.xml"/><Relationship Id="rId1867" Type="http://schemas.openxmlformats.org/officeDocument/2006/relationships/customXml" Target="../ink/ink1865.xml"/><Relationship Id="rId61" Type="http://schemas.openxmlformats.org/officeDocument/2006/relationships/customXml" Target="../ink/ink59.xml"/><Relationship Id="rId1727" Type="http://schemas.openxmlformats.org/officeDocument/2006/relationships/customXml" Target="../ink/ink1725.xml"/><Relationship Id="rId1934" Type="http://schemas.openxmlformats.org/officeDocument/2006/relationships/customXml" Target="../ink/ink1932.xml"/><Relationship Id="rId19" Type="http://schemas.openxmlformats.org/officeDocument/2006/relationships/customXml" Target="../ink/ink17.xml"/><Relationship Id="rId168" Type="http://schemas.openxmlformats.org/officeDocument/2006/relationships/customXml" Target="../ink/ink166.xml"/><Relationship Id="rId375" Type="http://schemas.openxmlformats.org/officeDocument/2006/relationships/customXml" Target="../ink/ink373.xml"/><Relationship Id="rId582" Type="http://schemas.openxmlformats.org/officeDocument/2006/relationships/customXml" Target="../ink/ink580.xml"/><Relationship Id="rId3" Type="http://schemas.openxmlformats.org/officeDocument/2006/relationships/customXml" Target="../ink/ink2.xml"/><Relationship Id="rId235" Type="http://schemas.openxmlformats.org/officeDocument/2006/relationships/customXml" Target="../ink/ink233.xml"/><Relationship Id="rId442" Type="http://schemas.openxmlformats.org/officeDocument/2006/relationships/customXml" Target="../ink/ink440.xml"/><Relationship Id="rId887" Type="http://schemas.openxmlformats.org/officeDocument/2006/relationships/customXml" Target="../ink/ink885.xml"/><Relationship Id="rId1072" Type="http://schemas.openxmlformats.org/officeDocument/2006/relationships/customXml" Target="../ink/ink1070.xml"/><Relationship Id="rId302" Type="http://schemas.openxmlformats.org/officeDocument/2006/relationships/customXml" Target="../ink/ink300.xml"/><Relationship Id="rId747" Type="http://schemas.openxmlformats.org/officeDocument/2006/relationships/customXml" Target="../ink/ink745.xml"/><Relationship Id="rId954" Type="http://schemas.openxmlformats.org/officeDocument/2006/relationships/customXml" Target="../ink/ink952.xml"/><Relationship Id="rId1377" Type="http://schemas.openxmlformats.org/officeDocument/2006/relationships/customXml" Target="../ink/ink1375.xml"/><Relationship Id="rId1584" Type="http://schemas.openxmlformats.org/officeDocument/2006/relationships/customXml" Target="../ink/ink1582.xml"/><Relationship Id="rId1791" Type="http://schemas.openxmlformats.org/officeDocument/2006/relationships/customXml" Target="../ink/ink1789.xml"/><Relationship Id="rId83" Type="http://schemas.openxmlformats.org/officeDocument/2006/relationships/customXml" Target="../ink/ink81.xml"/><Relationship Id="rId607" Type="http://schemas.openxmlformats.org/officeDocument/2006/relationships/customXml" Target="../ink/ink605.xml"/><Relationship Id="rId814" Type="http://schemas.openxmlformats.org/officeDocument/2006/relationships/customXml" Target="../ink/ink812.xml"/><Relationship Id="rId1237" Type="http://schemas.openxmlformats.org/officeDocument/2006/relationships/customXml" Target="../ink/ink1235.xml"/><Relationship Id="rId1444" Type="http://schemas.openxmlformats.org/officeDocument/2006/relationships/customXml" Target="../ink/ink1442.xml"/><Relationship Id="rId1651" Type="http://schemas.openxmlformats.org/officeDocument/2006/relationships/customXml" Target="../ink/ink1649.xml"/><Relationship Id="rId1889" Type="http://schemas.openxmlformats.org/officeDocument/2006/relationships/customXml" Target="../ink/ink1887.xml"/><Relationship Id="rId1304" Type="http://schemas.openxmlformats.org/officeDocument/2006/relationships/customXml" Target="../ink/ink1302.xml"/><Relationship Id="rId1511" Type="http://schemas.openxmlformats.org/officeDocument/2006/relationships/customXml" Target="../ink/ink1509.xml"/><Relationship Id="rId1749" Type="http://schemas.openxmlformats.org/officeDocument/2006/relationships/customXml" Target="../ink/ink1747.xml"/><Relationship Id="rId1956" Type="http://schemas.openxmlformats.org/officeDocument/2006/relationships/customXml" Target="../ink/ink1954.xml"/><Relationship Id="rId1609" Type="http://schemas.openxmlformats.org/officeDocument/2006/relationships/customXml" Target="../ink/ink1607.xml"/><Relationship Id="rId1816" Type="http://schemas.openxmlformats.org/officeDocument/2006/relationships/customXml" Target="../ink/ink1814.xml"/><Relationship Id="rId10" Type="http://schemas.openxmlformats.org/officeDocument/2006/relationships/customXml" Target="../ink/ink8.xml"/><Relationship Id="rId397" Type="http://schemas.openxmlformats.org/officeDocument/2006/relationships/customXml" Target="../ink/ink395.xml"/><Relationship Id="rId257" Type="http://schemas.openxmlformats.org/officeDocument/2006/relationships/customXml" Target="../ink/ink255.xml"/><Relationship Id="rId464" Type="http://schemas.openxmlformats.org/officeDocument/2006/relationships/customXml" Target="../ink/ink462.xml"/><Relationship Id="rId1094" Type="http://schemas.openxmlformats.org/officeDocument/2006/relationships/customXml" Target="../ink/ink1092.xml"/><Relationship Id="rId117" Type="http://schemas.openxmlformats.org/officeDocument/2006/relationships/customXml" Target="../ink/ink115.xml"/><Relationship Id="rId671" Type="http://schemas.openxmlformats.org/officeDocument/2006/relationships/customXml" Target="../ink/ink669.xml"/><Relationship Id="rId769" Type="http://schemas.openxmlformats.org/officeDocument/2006/relationships/customXml" Target="../ink/ink767.xml"/><Relationship Id="rId976" Type="http://schemas.openxmlformats.org/officeDocument/2006/relationships/customXml" Target="../ink/ink974.xml"/><Relationship Id="rId1399" Type="http://schemas.openxmlformats.org/officeDocument/2006/relationships/customXml" Target="../ink/ink1397.xml"/><Relationship Id="rId324" Type="http://schemas.openxmlformats.org/officeDocument/2006/relationships/customXml" Target="../ink/ink322.xml"/><Relationship Id="rId531" Type="http://schemas.openxmlformats.org/officeDocument/2006/relationships/customXml" Target="../ink/ink529.xml"/><Relationship Id="rId629" Type="http://schemas.openxmlformats.org/officeDocument/2006/relationships/customXml" Target="../ink/ink627.xml"/><Relationship Id="rId1161" Type="http://schemas.openxmlformats.org/officeDocument/2006/relationships/customXml" Target="../ink/ink1159.xml"/><Relationship Id="rId1259" Type="http://schemas.openxmlformats.org/officeDocument/2006/relationships/customXml" Target="../ink/ink1257.xml"/><Relationship Id="rId1466" Type="http://schemas.openxmlformats.org/officeDocument/2006/relationships/customXml" Target="../ink/ink1464.xml"/><Relationship Id="rId2005" Type="http://schemas.openxmlformats.org/officeDocument/2006/relationships/customXml" Target="../ink/ink2003.xml"/><Relationship Id="rId836" Type="http://schemas.openxmlformats.org/officeDocument/2006/relationships/customXml" Target="../ink/ink834.xml"/><Relationship Id="rId1021" Type="http://schemas.openxmlformats.org/officeDocument/2006/relationships/customXml" Target="../ink/ink1019.xml"/><Relationship Id="rId1119" Type="http://schemas.openxmlformats.org/officeDocument/2006/relationships/customXml" Target="../ink/ink1117.xml"/><Relationship Id="rId1673" Type="http://schemas.openxmlformats.org/officeDocument/2006/relationships/customXml" Target="../ink/ink1671.xml"/><Relationship Id="rId1880" Type="http://schemas.openxmlformats.org/officeDocument/2006/relationships/customXml" Target="../ink/ink1878.xml"/><Relationship Id="rId1978" Type="http://schemas.openxmlformats.org/officeDocument/2006/relationships/customXml" Target="../ink/ink1976.xml"/><Relationship Id="rId903" Type="http://schemas.openxmlformats.org/officeDocument/2006/relationships/customXml" Target="../ink/ink901.xml"/><Relationship Id="rId1326" Type="http://schemas.openxmlformats.org/officeDocument/2006/relationships/customXml" Target="../ink/ink1324.xml"/><Relationship Id="rId1533" Type="http://schemas.openxmlformats.org/officeDocument/2006/relationships/customXml" Target="../ink/ink1531.xml"/><Relationship Id="rId1740" Type="http://schemas.openxmlformats.org/officeDocument/2006/relationships/customXml" Target="../ink/ink1738.xml"/><Relationship Id="rId32" Type="http://schemas.openxmlformats.org/officeDocument/2006/relationships/customXml" Target="../ink/ink30.xml"/><Relationship Id="rId1600" Type="http://schemas.openxmlformats.org/officeDocument/2006/relationships/customXml" Target="../ink/ink1598.xml"/><Relationship Id="rId1838" Type="http://schemas.openxmlformats.org/officeDocument/2006/relationships/customXml" Target="../ink/ink1836.xml"/><Relationship Id="rId181" Type="http://schemas.openxmlformats.org/officeDocument/2006/relationships/customXml" Target="../ink/ink179.xml"/><Relationship Id="rId1905" Type="http://schemas.openxmlformats.org/officeDocument/2006/relationships/customXml" Target="../ink/ink1903.xml"/><Relationship Id="rId279" Type="http://schemas.openxmlformats.org/officeDocument/2006/relationships/customXml" Target="../ink/ink277.xml"/><Relationship Id="rId486" Type="http://schemas.openxmlformats.org/officeDocument/2006/relationships/customXml" Target="../ink/ink484.xml"/><Relationship Id="rId693" Type="http://schemas.openxmlformats.org/officeDocument/2006/relationships/customXml" Target="../ink/ink691.xml"/><Relationship Id="rId139" Type="http://schemas.openxmlformats.org/officeDocument/2006/relationships/customXml" Target="../ink/ink137.xml"/><Relationship Id="rId346" Type="http://schemas.openxmlformats.org/officeDocument/2006/relationships/customXml" Target="../ink/ink344.xml"/><Relationship Id="rId553" Type="http://schemas.openxmlformats.org/officeDocument/2006/relationships/customXml" Target="../ink/ink551.xml"/><Relationship Id="rId760" Type="http://schemas.openxmlformats.org/officeDocument/2006/relationships/customXml" Target="../ink/ink758.xml"/><Relationship Id="rId998" Type="http://schemas.openxmlformats.org/officeDocument/2006/relationships/customXml" Target="../ink/ink996.xml"/><Relationship Id="rId1183" Type="http://schemas.openxmlformats.org/officeDocument/2006/relationships/customXml" Target="../ink/ink1181.xml"/><Relationship Id="rId1390" Type="http://schemas.openxmlformats.org/officeDocument/2006/relationships/customXml" Target="../ink/ink1388.xml"/><Relationship Id="rId2027" Type="http://schemas.openxmlformats.org/officeDocument/2006/relationships/customXml" Target="../ink/ink2025.xml"/><Relationship Id="rId206" Type="http://schemas.openxmlformats.org/officeDocument/2006/relationships/customXml" Target="../ink/ink204.xml"/><Relationship Id="rId413" Type="http://schemas.openxmlformats.org/officeDocument/2006/relationships/customXml" Target="../ink/ink411.xml"/><Relationship Id="rId858" Type="http://schemas.openxmlformats.org/officeDocument/2006/relationships/customXml" Target="../ink/ink856.xml"/><Relationship Id="rId1043" Type="http://schemas.openxmlformats.org/officeDocument/2006/relationships/customXml" Target="../ink/ink1041.xml"/><Relationship Id="rId1488" Type="http://schemas.openxmlformats.org/officeDocument/2006/relationships/customXml" Target="../ink/ink1486.xml"/><Relationship Id="rId1695" Type="http://schemas.openxmlformats.org/officeDocument/2006/relationships/customXml" Target="../ink/ink1693.xml"/><Relationship Id="rId620" Type="http://schemas.openxmlformats.org/officeDocument/2006/relationships/customXml" Target="../ink/ink618.xml"/><Relationship Id="rId718" Type="http://schemas.openxmlformats.org/officeDocument/2006/relationships/customXml" Target="../ink/ink716.xml"/><Relationship Id="rId925" Type="http://schemas.openxmlformats.org/officeDocument/2006/relationships/customXml" Target="../ink/ink923.xml"/><Relationship Id="rId1250" Type="http://schemas.openxmlformats.org/officeDocument/2006/relationships/customXml" Target="../ink/ink1248.xml"/><Relationship Id="rId1348" Type="http://schemas.openxmlformats.org/officeDocument/2006/relationships/customXml" Target="../ink/ink1346.xml"/><Relationship Id="rId1555" Type="http://schemas.openxmlformats.org/officeDocument/2006/relationships/customXml" Target="../ink/ink1553.xml"/><Relationship Id="rId1762" Type="http://schemas.openxmlformats.org/officeDocument/2006/relationships/customXml" Target="../ink/ink1760.xml"/><Relationship Id="rId1110" Type="http://schemas.openxmlformats.org/officeDocument/2006/relationships/customXml" Target="../ink/ink1108.xml"/><Relationship Id="rId1208" Type="http://schemas.openxmlformats.org/officeDocument/2006/relationships/customXml" Target="../ink/ink1206.xml"/><Relationship Id="rId1415" Type="http://schemas.openxmlformats.org/officeDocument/2006/relationships/customXml" Target="../ink/ink1413.xml"/><Relationship Id="rId54" Type="http://schemas.openxmlformats.org/officeDocument/2006/relationships/customXml" Target="../ink/ink52.xml"/><Relationship Id="rId1622" Type="http://schemas.openxmlformats.org/officeDocument/2006/relationships/customXml" Target="../ink/ink1620.xml"/><Relationship Id="rId1927" Type="http://schemas.openxmlformats.org/officeDocument/2006/relationships/customXml" Target="../ink/ink1925.xml"/><Relationship Id="rId270" Type="http://schemas.openxmlformats.org/officeDocument/2006/relationships/customXml" Target="../ink/ink268.xml"/><Relationship Id="rId130" Type="http://schemas.openxmlformats.org/officeDocument/2006/relationships/customXml" Target="../ink/ink128.xml"/><Relationship Id="rId368" Type="http://schemas.openxmlformats.org/officeDocument/2006/relationships/customXml" Target="../ink/ink366.xml"/><Relationship Id="rId575" Type="http://schemas.openxmlformats.org/officeDocument/2006/relationships/customXml" Target="../ink/ink573.xml"/><Relationship Id="rId782" Type="http://schemas.openxmlformats.org/officeDocument/2006/relationships/customXml" Target="../ink/ink780.xml"/><Relationship Id="rId2049" Type="http://schemas.openxmlformats.org/officeDocument/2006/relationships/customXml" Target="../ink/ink2047.xml"/><Relationship Id="rId228" Type="http://schemas.openxmlformats.org/officeDocument/2006/relationships/customXml" Target="../ink/ink226.xml"/><Relationship Id="rId435" Type="http://schemas.openxmlformats.org/officeDocument/2006/relationships/customXml" Target="../ink/ink433.xml"/><Relationship Id="rId642" Type="http://schemas.openxmlformats.org/officeDocument/2006/relationships/customXml" Target="../ink/ink640.xml"/><Relationship Id="rId1065" Type="http://schemas.openxmlformats.org/officeDocument/2006/relationships/customXml" Target="../ink/ink1063.xml"/><Relationship Id="rId1272" Type="http://schemas.openxmlformats.org/officeDocument/2006/relationships/customXml" Target="../ink/ink1270.xml"/><Relationship Id="rId502" Type="http://schemas.openxmlformats.org/officeDocument/2006/relationships/customXml" Target="../ink/ink500.xml"/><Relationship Id="rId947" Type="http://schemas.openxmlformats.org/officeDocument/2006/relationships/customXml" Target="../ink/ink945.xml"/><Relationship Id="rId1132" Type="http://schemas.openxmlformats.org/officeDocument/2006/relationships/customXml" Target="../ink/ink1130.xml"/><Relationship Id="rId1577" Type="http://schemas.openxmlformats.org/officeDocument/2006/relationships/customXml" Target="../ink/ink1575.xml"/><Relationship Id="rId1784" Type="http://schemas.openxmlformats.org/officeDocument/2006/relationships/customXml" Target="../ink/ink1782.xml"/><Relationship Id="rId1991" Type="http://schemas.openxmlformats.org/officeDocument/2006/relationships/customXml" Target="../ink/ink1989.xml"/><Relationship Id="rId76" Type="http://schemas.openxmlformats.org/officeDocument/2006/relationships/customXml" Target="../ink/ink74.xml"/><Relationship Id="rId807" Type="http://schemas.openxmlformats.org/officeDocument/2006/relationships/customXml" Target="../ink/ink805.xml"/><Relationship Id="rId1437" Type="http://schemas.openxmlformats.org/officeDocument/2006/relationships/customXml" Target="../ink/ink1435.xml"/><Relationship Id="rId1644" Type="http://schemas.openxmlformats.org/officeDocument/2006/relationships/customXml" Target="../ink/ink1642.xml"/><Relationship Id="rId1851" Type="http://schemas.openxmlformats.org/officeDocument/2006/relationships/customXml" Target="../ink/ink1849.xml"/><Relationship Id="rId1504" Type="http://schemas.openxmlformats.org/officeDocument/2006/relationships/customXml" Target="../ink/ink1502.xml"/><Relationship Id="rId1711" Type="http://schemas.openxmlformats.org/officeDocument/2006/relationships/customXml" Target="../ink/ink1709.xml"/><Relationship Id="rId1949" Type="http://schemas.openxmlformats.org/officeDocument/2006/relationships/customXml" Target="../ink/ink1947.xml"/><Relationship Id="rId292" Type="http://schemas.openxmlformats.org/officeDocument/2006/relationships/customXml" Target="../ink/ink290.xml"/><Relationship Id="rId1809" Type="http://schemas.openxmlformats.org/officeDocument/2006/relationships/customXml" Target="../ink/ink1807.xml"/><Relationship Id="rId597" Type="http://schemas.openxmlformats.org/officeDocument/2006/relationships/customXml" Target="../ink/ink595.xml"/><Relationship Id="rId152" Type="http://schemas.openxmlformats.org/officeDocument/2006/relationships/customXml" Target="../ink/ink150.xml"/><Relationship Id="rId457" Type="http://schemas.openxmlformats.org/officeDocument/2006/relationships/customXml" Target="../ink/ink455.xml"/><Relationship Id="rId1087" Type="http://schemas.openxmlformats.org/officeDocument/2006/relationships/customXml" Target="../ink/ink1085.xml"/><Relationship Id="rId1294" Type="http://schemas.openxmlformats.org/officeDocument/2006/relationships/customXml" Target="../ink/ink1292.xml"/><Relationship Id="rId2040" Type="http://schemas.openxmlformats.org/officeDocument/2006/relationships/customXml" Target="../ink/ink2038.xml"/><Relationship Id="rId664" Type="http://schemas.openxmlformats.org/officeDocument/2006/relationships/customXml" Target="../ink/ink662.xml"/><Relationship Id="rId871" Type="http://schemas.openxmlformats.org/officeDocument/2006/relationships/customXml" Target="../ink/ink869.xml"/><Relationship Id="rId969" Type="http://schemas.openxmlformats.org/officeDocument/2006/relationships/customXml" Target="../ink/ink967.xml"/><Relationship Id="rId1599" Type="http://schemas.openxmlformats.org/officeDocument/2006/relationships/customXml" Target="../ink/ink1597.xml"/><Relationship Id="rId317" Type="http://schemas.openxmlformats.org/officeDocument/2006/relationships/customXml" Target="../ink/ink315.xml"/><Relationship Id="rId524" Type="http://schemas.openxmlformats.org/officeDocument/2006/relationships/customXml" Target="../ink/ink522.xml"/><Relationship Id="rId731" Type="http://schemas.openxmlformats.org/officeDocument/2006/relationships/customXml" Target="../ink/ink729.xml"/><Relationship Id="rId1154" Type="http://schemas.openxmlformats.org/officeDocument/2006/relationships/customXml" Target="../ink/ink1152.xml"/><Relationship Id="rId1361" Type="http://schemas.openxmlformats.org/officeDocument/2006/relationships/customXml" Target="../ink/ink1359.xml"/><Relationship Id="rId1459" Type="http://schemas.openxmlformats.org/officeDocument/2006/relationships/customXml" Target="../ink/ink1457.xml"/><Relationship Id="rId98" Type="http://schemas.openxmlformats.org/officeDocument/2006/relationships/customXml" Target="../ink/ink96.xml"/><Relationship Id="rId829" Type="http://schemas.openxmlformats.org/officeDocument/2006/relationships/customXml" Target="../ink/ink827.xml"/><Relationship Id="rId1014" Type="http://schemas.openxmlformats.org/officeDocument/2006/relationships/customXml" Target="../ink/ink1012.xml"/><Relationship Id="rId1221" Type="http://schemas.openxmlformats.org/officeDocument/2006/relationships/customXml" Target="../ink/ink1219.xml"/><Relationship Id="rId1666" Type="http://schemas.openxmlformats.org/officeDocument/2006/relationships/customXml" Target="../ink/ink1664.xml"/><Relationship Id="rId1873" Type="http://schemas.openxmlformats.org/officeDocument/2006/relationships/customXml" Target="../ink/ink1871.xml"/><Relationship Id="rId1319" Type="http://schemas.openxmlformats.org/officeDocument/2006/relationships/customXml" Target="../ink/ink1317.xml"/><Relationship Id="rId1526" Type="http://schemas.openxmlformats.org/officeDocument/2006/relationships/customXml" Target="../ink/ink1524.xml"/><Relationship Id="rId1733" Type="http://schemas.openxmlformats.org/officeDocument/2006/relationships/customXml" Target="../ink/ink1731.xml"/><Relationship Id="rId1940" Type="http://schemas.openxmlformats.org/officeDocument/2006/relationships/customXml" Target="../ink/ink1938.xml"/><Relationship Id="rId25" Type="http://schemas.openxmlformats.org/officeDocument/2006/relationships/customXml" Target="../ink/ink23.xml"/><Relationship Id="rId1800" Type="http://schemas.openxmlformats.org/officeDocument/2006/relationships/customXml" Target="../ink/ink1798.xml"/><Relationship Id="rId174" Type="http://schemas.openxmlformats.org/officeDocument/2006/relationships/customXml" Target="../ink/ink172.xml"/><Relationship Id="rId381" Type="http://schemas.openxmlformats.org/officeDocument/2006/relationships/customXml" Target="../ink/ink379.xml"/><Relationship Id="rId241" Type="http://schemas.openxmlformats.org/officeDocument/2006/relationships/customXml" Target="../ink/ink239.xml"/><Relationship Id="rId479" Type="http://schemas.openxmlformats.org/officeDocument/2006/relationships/customXml" Target="../ink/ink477.xml"/><Relationship Id="rId686" Type="http://schemas.openxmlformats.org/officeDocument/2006/relationships/customXml" Target="../ink/ink684.xml"/><Relationship Id="rId893" Type="http://schemas.openxmlformats.org/officeDocument/2006/relationships/customXml" Target="../ink/ink891.xml"/><Relationship Id="rId339" Type="http://schemas.openxmlformats.org/officeDocument/2006/relationships/customXml" Target="../ink/ink337.xml"/><Relationship Id="rId546" Type="http://schemas.openxmlformats.org/officeDocument/2006/relationships/customXml" Target="../ink/ink544.xml"/><Relationship Id="rId753" Type="http://schemas.openxmlformats.org/officeDocument/2006/relationships/customXml" Target="../ink/ink751.xml"/><Relationship Id="rId1176" Type="http://schemas.openxmlformats.org/officeDocument/2006/relationships/customXml" Target="../ink/ink1174.xml"/><Relationship Id="rId1383" Type="http://schemas.openxmlformats.org/officeDocument/2006/relationships/customXml" Target="../ink/ink1381.xml"/><Relationship Id="rId101" Type="http://schemas.openxmlformats.org/officeDocument/2006/relationships/customXml" Target="../ink/ink99.xml"/><Relationship Id="rId406" Type="http://schemas.openxmlformats.org/officeDocument/2006/relationships/customXml" Target="../ink/ink404.xml"/><Relationship Id="rId960" Type="http://schemas.openxmlformats.org/officeDocument/2006/relationships/customXml" Target="../ink/ink958.xml"/><Relationship Id="rId1036" Type="http://schemas.openxmlformats.org/officeDocument/2006/relationships/customXml" Target="../ink/ink1034.xml"/><Relationship Id="rId1243" Type="http://schemas.openxmlformats.org/officeDocument/2006/relationships/customXml" Target="../ink/ink1241.xml"/><Relationship Id="rId1590" Type="http://schemas.openxmlformats.org/officeDocument/2006/relationships/customXml" Target="../ink/ink1588.xml"/><Relationship Id="rId1688" Type="http://schemas.openxmlformats.org/officeDocument/2006/relationships/customXml" Target="../ink/ink1686.xml"/><Relationship Id="rId1895" Type="http://schemas.openxmlformats.org/officeDocument/2006/relationships/customXml" Target="../ink/ink1893.xml"/><Relationship Id="rId613" Type="http://schemas.openxmlformats.org/officeDocument/2006/relationships/customXml" Target="../ink/ink611.xml"/><Relationship Id="rId820" Type="http://schemas.openxmlformats.org/officeDocument/2006/relationships/customXml" Target="../ink/ink818.xml"/><Relationship Id="rId918" Type="http://schemas.openxmlformats.org/officeDocument/2006/relationships/customXml" Target="../ink/ink916.xml"/><Relationship Id="rId1450" Type="http://schemas.openxmlformats.org/officeDocument/2006/relationships/customXml" Target="../ink/ink1448.xml"/><Relationship Id="rId1548" Type="http://schemas.openxmlformats.org/officeDocument/2006/relationships/customXml" Target="../ink/ink1546.xml"/><Relationship Id="rId1755" Type="http://schemas.openxmlformats.org/officeDocument/2006/relationships/customXml" Target="../ink/ink1753.xml"/><Relationship Id="rId1103" Type="http://schemas.openxmlformats.org/officeDocument/2006/relationships/customXml" Target="../ink/ink1101.xml"/><Relationship Id="rId1310" Type="http://schemas.openxmlformats.org/officeDocument/2006/relationships/customXml" Target="../ink/ink1308.xml"/><Relationship Id="rId1408" Type="http://schemas.openxmlformats.org/officeDocument/2006/relationships/customXml" Target="../ink/ink1406.xml"/><Relationship Id="rId1962" Type="http://schemas.openxmlformats.org/officeDocument/2006/relationships/customXml" Target="../ink/ink1960.xml"/><Relationship Id="rId47" Type="http://schemas.openxmlformats.org/officeDocument/2006/relationships/customXml" Target="../ink/ink45.xml"/><Relationship Id="rId1615" Type="http://schemas.openxmlformats.org/officeDocument/2006/relationships/customXml" Target="../ink/ink1613.xml"/><Relationship Id="rId1822" Type="http://schemas.openxmlformats.org/officeDocument/2006/relationships/customXml" Target="../ink/ink1820.xml"/><Relationship Id="rId196" Type="http://schemas.openxmlformats.org/officeDocument/2006/relationships/customXml" Target="../ink/ink194.xml"/><Relationship Id="rId263" Type="http://schemas.openxmlformats.org/officeDocument/2006/relationships/customXml" Target="../ink/ink261.xml"/><Relationship Id="rId470" Type="http://schemas.openxmlformats.org/officeDocument/2006/relationships/customXml" Target="../ink/ink468.xml"/><Relationship Id="rId123" Type="http://schemas.openxmlformats.org/officeDocument/2006/relationships/customXml" Target="../ink/ink121.xml"/><Relationship Id="rId330" Type="http://schemas.openxmlformats.org/officeDocument/2006/relationships/customXml" Target="../ink/ink328.xml"/><Relationship Id="rId568" Type="http://schemas.openxmlformats.org/officeDocument/2006/relationships/customXml" Target="../ink/ink566.xml"/><Relationship Id="rId775" Type="http://schemas.openxmlformats.org/officeDocument/2006/relationships/customXml" Target="../ink/ink773.xml"/><Relationship Id="rId982" Type="http://schemas.openxmlformats.org/officeDocument/2006/relationships/customXml" Target="../ink/ink980.xml"/><Relationship Id="rId1198" Type="http://schemas.openxmlformats.org/officeDocument/2006/relationships/customXml" Target="../ink/ink1196.xml"/><Relationship Id="rId2011" Type="http://schemas.openxmlformats.org/officeDocument/2006/relationships/customXml" Target="../ink/ink2009.xml"/><Relationship Id="rId428" Type="http://schemas.openxmlformats.org/officeDocument/2006/relationships/customXml" Target="../ink/ink426.xml"/><Relationship Id="rId635" Type="http://schemas.openxmlformats.org/officeDocument/2006/relationships/customXml" Target="../ink/ink633.xml"/><Relationship Id="rId842" Type="http://schemas.openxmlformats.org/officeDocument/2006/relationships/customXml" Target="../ink/ink840.xml"/><Relationship Id="rId1058" Type="http://schemas.openxmlformats.org/officeDocument/2006/relationships/customXml" Target="../ink/ink1056.xml"/><Relationship Id="rId1265" Type="http://schemas.openxmlformats.org/officeDocument/2006/relationships/customXml" Target="../ink/ink1263.xml"/><Relationship Id="rId1472" Type="http://schemas.openxmlformats.org/officeDocument/2006/relationships/customXml" Target="../ink/ink1470.xml"/><Relationship Id="rId702" Type="http://schemas.openxmlformats.org/officeDocument/2006/relationships/customXml" Target="../ink/ink700.xml"/><Relationship Id="rId1125" Type="http://schemas.openxmlformats.org/officeDocument/2006/relationships/customXml" Target="../ink/ink1123.xml"/><Relationship Id="rId1332" Type="http://schemas.openxmlformats.org/officeDocument/2006/relationships/customXml" Target="../ink/ink1330.xml"/><Relationship Id="rId1777" Type="http://schemas.openxmlformats.org/officeDocument/2006/relationships/customXml" Target="../ink/ink1775.xml"/><Relationship Id="rId1984" Type="http://schemas.openxmlformats.org/officeDocument/2006/relationships/customXml" Target="../ink/ink1982.xml"/><Relationship Id="rId69" Type="http://schemas.openxmlformats.org/officeDocument/2006/relationships/customXml" Target="../ink/ink67.xml"/><Relationship Id="rId1637" Type="http://schemas.openxmlformats.org/officeDocument/2006/relationships/customXml" Target="../ink/ink1635.xml"/><Relationship Id="rId1844" Type="http://schemas.openxmlformats.org/officeDocument/2006/relationships/customXml" Target="../ink/ink1842.xml"/><Relationship Id="rId1704" Type="http://schemas.openxmlformats.org/officeDocument/2006/relationships/customXml" Target="../ink/ink1702.xml"/><Relationship Id="rId285" Type="http://schemas.openxmlformats.org/officeDocument/2006/relationships/customXml" Target="../ink/ink283.xml"/><Relationship Id="rId1911" Type="http://schemas.openxmlformats.org/officeDocument/2006/relationships/customXml" Target="../ink/ink1909.xml"/><Relationship Id="rId492" Type="http://schemas.openxmlformats.org/officeDocument/2006/relationships/customXml" Target="../ink/ink490.xml"/><Relationship Id="rId797" Type="http://schemas.openxmlformats.org/officeDocument/2006/relationships/customXml" Target="../ink/ink795.xml"/><Relationship Id="rId145" Type="http://schemas.openxmlformats.org/officeDocument/2006/relationships/customXml" Target="../ink/ink143.xml"/><Relationship Id="rId352" Type="http://schemas.openxmlformats.org/officeDocument/2006/relationships/customXml" Target="../ink/ink350.xml"/><Relationship Id="rId1287" Type="http://schemas.openxmlformats.org/officeDocument/2006/relationships/customXml" Target="../ink/ink1285.xml"/><Relationship Id="rId2033" Type="http://schemas.openxmlformats.org/officeDocument/2006/relationships/customXml" Target="../ink/ink2031.xml"/><Relationship Id="rId212" Type="http://schemas.openxmlformats.org/officeDocument/2006/relationships/customXml" Target="../ink/ink210.xml"/><Relationship Id="rId657" Type="http://schemas.openxmlformats.org/officeDocument/2006/relationships/customXml" Target="../ink/ink655.xml"/><Relationship Id="rId864" Type="http://schemas.openxmlformats.org/officeDocument/2006/relationships/customXml" Target="../ink/ink862.xml"/><Relationship Id="rId1494" Type="http://schemas.openxmlformats.org/officeDocument/2006/relationships/customXml" Target="../ink/ink1492.xml"/><Relationship Id="rId1799" Type="http://schemas.openxmlformats.org/officeDocument/2006/relationships/customXml" Target="../ink/ink1797.xml"/><Relationship Id="rId517" Type="http://schemas.openxmlformats.org/officeDocument/2006/relationships/customXml" Target="../ink/ink515.xml"/><Relationship Id="rId724" Type="http://schemas.openxmlformats.org/officeDocument/2006/relationships/customXml" Target="../ink/ink722.xml"/><Relationship Id="rId931" Type="http://schemas.openxmlformats.org/officeDocument/2006/relationships/customXml" Target="../ink/ink929.xml"/><Relationship Id="rId1147" Type="http://schemas.openxmlformats.org/officeDocument/2006/relationships/customXml" Target="../ink/ink1145.xml"/><Relationship Id="rId1354" Type="http://schemas.openxmlformats.org/officeDocument/2006/relationships/customXml" Target="../ink/ink1352.xml"/><Relationship Id="rId1561" Type="http://schemas.openxmlformats.org/officeDocument/2006/relationships/customXml" Target="../ink/ink1559.xml"/><Relationship Id="rId60" Type="http://schemas.openxmlformats.org/officeDocument/2006/relationships/customXml" Target="../ink/ink58.xml"/><Relationship Id="rId1007" Type="http://schemas.openxmlformats.org/officeDocument/2006/relationships/customXml" Target="../ink/ink1005.xml"/><Relationship Id="rId1214" Type="http://schemas.openxmlformats.org/officeDocument/2006/relationships/customXml" Target="../ink/ink1212.xml"/><Relationship Id="rId1421" Type="http://schemas.openxmlformats.org/officeDocument/2006/relationships/customXml" Target="../ink/ink1419.xml"/><Relationship Id="rId1659" Type="http://schemas.openxmlformats.org/officeDocument/2006/relationships/customXml" Target="../ink/ink1657.xml"/><Relationship Id="rId1866" Type="http://schemas.openxmlformats.org/officeDocument/2006/relationships/customXml" Target="../ink/ink1864.xml"/><Relationship Id="rId1519" Type="http://schemas.openxmlformats.org/officeDocument/2006/relationships/customXml" Target="../ink/ink1517.xml"/><Relationship Id="rId1726" Type="http://schemas.openxmlformats.org/officeDocument/2006/relationships/customXml" Target="../ink/ink1724.xml"/><Relationship Id="rId1933" Type="http://schemas.openxmlformats.org/officeDocument/2006/relationships/customXml" Target="../ink/ink1931.xml"/><Relationship Id="rId18" Type="http://schemas.openxmlformats.org/officeDocument/2006/relationships/customXml" Target="../ink/ink16.xml"/><Relationship Id="rId167" Type="http://schemas.openxmlformats.org/officeDocument/2006/relationships/customXml" Target="../ink/ink165.xml"/><Relationship Id="rId374" Type="http://schemas.openxmlformats.org/officeDocument/2006/relationships/customXml" Target="../ink/ink372.xml"/><Relationship Id="rId581" Type="http://schemas.openxmlformats.org/officeDocument/2006/relationships/customXml" Target="../ink/ink579.xml"/><Relationship Id="rId234" Type="http://schemas.openxmlformats.org/officeDocument/2006/relationships/customXml" Target="../ink/ink232.xml"/><Relationship Id="rId679" Type="http://schemas.openxmlformats.org/officeDocument/2006/relationships/customXml" Target="../ink/ink677.xml"/><Relationship Id="rId886" Type="http://schemas.openxmlformats.org/officeDocument/2006/relationships/customXml" Target="../ink/ink884.xml"/><Relationship Id="rId2" Type="http://schemas.openxmlformats.org/officeDocument/2006/relationships/image" Target="../media/image2.png"/><Relationship Id="rId441" Type="http://schemas.openxmlformats.org/officeDocument/2006/relationships/customXml" Target="../ink/ink439.xml"/><Relationship Id="rId539" Type="http://schemas.openxmlformats.org/officeDocument/2006/relationships/customXml" Target="../ink/ink537.xml"/><Relationship Id="rId746" Type="http://schemas.openxmlformats.org/officeDocument/2006/relationships/customXml" Target="../ink/ink744.xml"/><Relationship Id="rId1071" Type="http://schemas.openxmlformats.org/officeDocument/2006/relationships/customXml" Target="../ink/ink1069.xml"/><Relationship Id="rId1169" Type="http://schemas.openxmlformats.org/officeDocument/2006/relationships/customXml" Target="../ink/ink1167.xml"/><Relationship Id="rId1376" Type="http://schemas.openxmlformats.org/officeDocument/2006/relationships/customXml" Target="../ink/ink1374.xml"/><Relationship Id="rId1583" Type="http://schemas.openxmlformats.org/officeDocument/2006/relationships/customXml" Target="../ink/ink1581.xml"/><Relationship Id="rId301" Type="http://schemas.openxmlformats.org/officeDocument/2006/relationships/customXml" Target="../ink/ink299.xml"/><Relationship Id="rId953" Type="http://schemas.openxmlformats.org/officeDocument/2006/relationships/customXml" Target="../ink/ink951.xml"/><Relationship Id="rId1029" Type="http://schemas.openxmlformats.org/officeDocument/2006/relationships/customXml" Target="../ink/ink1027.xml"/><Relationship Id="rId1236" Type="http://schemas.openxmlformats.org/officeDocument/2006/relationships/customXml" Target="../ink/ink1234.xml"/><Relationship Id="rId1790" Type="http://schemas.openxmlformats.org/officeDocument/2006/relationships/customXml" Target="../ink/ink1788.xml"/><Relationship Id="rId1888" Type="http://schemas.openxmlformats.org/officeDocument/2006/relationships/customXml" Target="../ink/ink1886.xml"/><Relationship Id="rId82" Type="http://schemas.openxmlformats.org/officeDocument/2006/relationships/customXml" Target="../ink/ink80.xml"/><Relationship Id="rId606" Type="http://schemas.openxmlformats.org/officeDocument/2006/relationships/customXml" Target="../ink/ink604.xml"/><Relationship Id="rId813" Type="http://schemas.openxmlformats.org/officeDocument/2006/relationships/customXml" Target="../ink/ink811.xml"/><Relationship Id="rId1443" Type="http://schemas.openxmlformats.org/officeDocument/2006/relationships/customXml" Target="../ink/ink1441.xml"/><Relationship Id="rId1650" Type="http://schemas.openxmlformats.org/officeDocument/2006/relationships/customXml" Target="../ink/ink1648.xml"/><Relationship Id="rId1748" Type="http://schemas.openxmlformats.org/officeDocument/2006/relationships/customXml" Target="../ink/ink1746.xml"/><Relationship Id="rId1303" Type="http://schemas.openxmlformats.org/officeDocument/2006/relationships/customXml" Target="../ink/ink1301.xml"/><Relationship Id="rId1510" Type="http://schemas.openxmlformats.org/officeDocument/2006/relationships/customXml" Target="../ink/ink1508.xml"/><Relationship Id="rId1955" Type="http://schemas.openxmlformats.org/officeDocument/2006/relationships/customXml" Target="../ink/ink1953.xml"/><Relationship Id="rId1608" Type="http://schemas.openxmlformats.org/officeDocument/2006/relationships/customXml" Target="../ink/ink1606.xml"/><Relationship Id="rId1815" Type="http://schemas.openxmlformats.org/officeDocument/2006/relationships/customXml" Target="../ink/ink1813.xml"/><Relationship Id="rId189" Type="http://schemas.openxmlformats.org/officeDocument/2006/relationships/customXml" Target="../ink/ink187.xml"/><Relationship Id="rId396" Type="http://schemas.openxmlformats.org/officeDocument/2006/relationships/customXml" Target="../ink/ink394.xml"/><Relationship Id="rId256" Type="http://schemas.openxmlformats.org/officeDocument/2006/relationships/customXml" Target="../ink/ink254.xml"/><Relationship Id="rId463" Type="http://schemas.openxmlformats.org/officeDocument/2006/relationships/customXml" Target="../ink/ink461.xml"/><Relationship Id="rId670" Type="http://schemas.openxmlformats.org/officeDocument/2006/relationships/customXml" Target="../ink/ink668.xml"/><Relationship Id="rId1093" Type="http://schemas.openxmlformats.org/officeDocument/2006/relationships/customXml" Target="../ink/ink1091.xml"/><Relationship Id="rId116" Type="http://schemas.openxmlformats.org/officeDocument/2006/relationships/customXml" Target="../ink/ink114.xml"/><Relationship Id="rId323" Type="http://schemas.openxmlformats.org/officeDocument/2006/relationships/customXml" Target="../ink/ink321.xml"/><Relationship Id="rId530" Type="http://schemas.openxmlformats.org/officeDocument/2006/relationships/customXml" Target="../ink/ink528.xml"/><Relationship Id="rId768" Type="http://schemas.openxmlformats.org/officeDocument/2006/relationships/customXml" Target="../ink/ink766.xml"/><Relationship Id="rId975" Type="http://schemas.openxmlformats.org/officeDocument/2006/relationships/customXml" Target="../ink/ink973.xml"/><Relationship Id="rId1160" Type="http://schemas.openxmlformats.org/officeDocument/2006/relationships/customXml" Target="../ink/ink1158.xml"/><Relationship Id="rId1398" Type="http://schemas.openxmlformats.org/officeDocument/2006/relationships/customXml" Target="../ink/ink1396.xml"/><Relationship Id="rId2004" Type="http://schemas.openxmlformats.org/officeDocument/2006/relationships/customXml" Target="../ink/ink2002.xml"/><Relationship Id="rId628" Type="http://schemas.openxmlformats.org/officeDocument/2006/relationships/customXml" Target="../ink/ink626.xml"/><Relationship Id="rId835" Type="http://schemas.openxmlformats.org/officeDocument/2006/relationships/customXml" Target="../ink/ink833.xml"/><Relationship Id="rId1258" Type="http://schemas.openxmlformats.org/officeDocument/2006/relationships/customXml" Target="../ink/ink1256.xml"/><Relationship Id="rId1465" Type="http://schemas.openxmlformats.org/officeDocument/2006/relationships/customXml" Target="../ink/ink1463.xml"/><Relationship Id="rId1672" Type="http://schemas.openxmlformats.org/officeDocument/2006/relationships/customXml" Target="../ink/ink1670.xml"/><Relationship Id="rId1020" Type="http://schemas.openxmlformats.org/officeDocument/2006/relationships/customXml" Target="../ink/ink1018.xml"/><Relationship Id="rId1118" Type="http://schemas.openxmlformats.org/officeDocument/2006/relationships/customXml" Target="../ink/ink1116.xml"/><Relationship Id="rId1325" Type="http://schemas.openxmlformats.org/officeDocument/2006/relationships/customXml" Target="../ink/ink1323.xml"/><Relationship Id="rId1532" Type="http://schemas.openxmlformats.org/officeDocument/2006/relationships/customXml" Target="../ink/ink1530.xml"/><Relationship Id="rId1977" Type="http://schemas.openxmlformats.org/officeDocument/2006/relationships/customXml" Target="../ink/ink1975.xml"/><Relationship Id="rId902" Type="http://schemas.openxmlformats.org/officeDocument/2006/relationships/customXml" Target="../ink/ink900.xml"/><Relationship Id="rId1837" Type="http://schemas.openxmlformats.org/officeDocument/2006/relationships/customXml" Target="../ink/ink1835.xml"/><Relationship Id="rId31" Type="http://schemas.openxmlformats.org/officeDocument/2006/relationships/customXml" Target="../ink/ink29.xml"/><Relationship Id="rId180" Type="http://schemas.openxmlformats.org/officeDocument/2006/relationships/customXml" Target="../ink/ink178.xml"/><Relationship Id="rId278" Type="http://schemas.openxmlformats.org/officeDocument/2006/relationships/customXml" Target="../ink/ink276.xml"/><Relationship Id="rId1904" Type="http://schemas.openxmlformats.org/officeDocument/2006/relationships/customXml" Target="../ink/ink1902.xml"/><Relationship Id="rId485" Type="http://schemas.openxmlformats.org/officeDocument/2006/relationships/customXml" Target="../ink/ink483.xml"/><Relationship Id="rId692" Type="http://schemas.openxmlformats.org/officeDocument/2006/relationships/customXml" Target="../ink/ink690.xml"/><Relationship Id="rId138" Type="http://schemas.openxmlformats.org/officeDocument/2006/relationships/customXml" Target="../ink/ink136.xml"/><Relationship Id="rId345" Type="http://schemas.openxmlformats.org/officeDocument/2006/relationships/customXml" Target="../ink/ink343.xml"/><Relationship Id="rId552" Type="http://schemas.openxmlformats.org/officeDocument/2006/relationships/customXml" Target="../ink/ink550.xml"/><Relationship Id="rId997" Type="http://schemas.openxmlformats.org/officeDocument/2006/relationships/customXml" Target="../ink/ink995.xml"/><Relationship Id="rId1182" Type="http://schemas.openxmlformats.org/officeDocument/2006/relationships/customXml" Target="../ink/ink1180.xml"/><Relationship Id="rId2026" Type="http://schemas.openxmlformats.org/officeDocument/2006/relationships/customXml" Target="../ink/ink2024.xml"/><Relationship Id="rId205" Type="http://schemas.openxmlformats.org/officeDocument/2006/relationships/customXml" Target="../ink/ink203.xml"/><Relationship Id="rId412" Type="http://schemas.openxmlformats.org/officeDocument/2006/relationships/customXml" Target="../ink/ink410.xml"/><Relationship Id="rId857" Type="http://schemas.openxmlformats.org/officeDocument/2006/relationships/customXml" Target="../ink/ink855.xml"/><Relationship Id="rId1042" Type="http://schemas.openxmlformats.org/officeDocument/2006/relationships/customXml" Target="../ink/ink1040.xml"/><Relationship Id="rId1487" Type="http://schemas.openxmlformats.org/officeDocument/2006/relationships/customXml" Target="../ink/ink1485.xml"/><Relationship Id="rId1694" Type="http://schemas.openxmlformats.org/officeDocument/2006/relationships/customXml" Target="../ink/ink1692.xml"/><Relationship Id="rId717" Type="http://schemas.openxmlformats.org/officeDocument/2006/relationships/customXml" Target="../ink/ink715.xml"/><Relationship Id="rId924" Type="http://schemas.openxmlformats.org/officeDocument/2006/relationships/customXml" Target="../ink/ink922.xml"/><Relationship Id="rId1347" Type="http://schemas.openxmlformats.org/officeDocument/2006/relationships/customXml" Target="../ink/ink1345.xml"/><Relationship Id="rId1554" Type="http://schemas.openxmlformats.org/officeDocument/2006/relationships/customXml" Target="../ink/ink1552.xml"/><Relationship Id="rId1761" Type="http://schemas.openxmlformats.org/officeDocument/2006/relationships/customXml" Target="../ink/ink1759.xml"/><Relationship Id="rId1999" Type="http://schemas.openxmlformats.org/officeDocument/2006/relationships/customXml" Target="../ink/ink1997.xml"/><Relationship Id="rId53" Type="http://schemas.openxmlformats.org/officeDocument/2006/relationships/customXml" Target="../ink/ink51.xml"/><Relationship Id="rId1207" Type="http://schemas.openxmlformats.org/officeDocument/2006/relationships/customXml" Target="../ink/ink1205.xml"/><Relationship Id="rId1414" Type="http://schemas.openxmlformats.org/officeDocument/2006/relationships/customXml" Target="../ink/ink1412.xml"/><Relationship Id="rId1621" Type="http://schemas.openxmlformats.org/officeDocument/2006/relationships/customXml" Target="../ink/ink1619.xml"/><Relationship Id="rId1859" Type="http://schemas.openxmlformats.org/officeDocument/2006/relationships/customXml" Target="../ink/ink1857.xml"/><Relationship Id="rId1719" Type="http://schemas.openxmlformats.org/officeDocument/2006/relationships/customXml" Target="../ink/ink1717.xml"/><Relationship Id="rId1926" Type="http://schemas.openxmlformats.org/officeDocument/2006/relationships/customXml" Target="../ink/ink1924.xml"/><Relationship Id="rId367" Type="http://schemas.openxmlformats.org/officeDocument/2006/relationships/customXml" Target="../ink/ink365.xml"/><Relationship Id="rId574" Type="http://schemas.openxmlformats.org/officeDocument/2006/relationships/customXml" Target="../ink/ink572.xml"/><Relationship Id="rId2048" Type="http://schemas.openxmlformats.org/officeDocument/2006/relationships/customXml" Target="../ink/ink2046.xml"/><Relationship Id="rId227" Type="http://schemas.openxmlformats.org/officeDocument/2006/relationships/customXml" Target="../ink/ink225.xml"/><Relationship Id="rId781" Type="http://schemas.openxmlformats.org/officeDocument/2006/relationships/customXml" Target="../ink/ink779.xml"/><Relationship Id="rId879" Type="http://schemas.openxmlformats.org/officeDocument/2006/relationships/customXml" Target="../ink/ink877.xml"/><Relationship Id="rId434" Type="http://schemas.openxmlformats.org/officeDocument/2006/relationships/customXml" Target="../ink/ink432.xml"/><Relationship Id="rId641" Type="http://schemas.openxmlformats.org/officeDocument/2006/relationships/customXml" Target="../ink/ink639.xml"/><Relationship Id="rId739" Type="http://schemas.openxmlformats.org/officeDocument/2006/relationships/customXml" Target="../ink/ink737.xml"/><Relationship Id="rId1064" Type="http://schemas.openxmlformats.org/officeDocument/2006/relationships/customXml" Target="../ink/ink1062.xml"/><Relationship Id="rId1271" Type="http://schemas.openxmlformats.org/officeDocument/2006/relationships/customXml" Target="../ink/ink1269.xml"/><Relationship Id="rId1369" Type="http://schemas.openxmlformats.org/officeDocument/2006/relationships/customXml" Target="../ink/ink1367.xml"/><Relationship Id="rId1576" Type="http://schemas.openxmlformats.org/officeDocument/2006/relationships/customXml" Target="../ink/ink1574.xml"/><Relationship Id="rId501" Type="http://schemas.openxmlformats.org/officeDocument/2006/relationships/customXml" Target="../ink/ink499.xml"/><Relationship Id="rId946" Type="http://schemas.openxmlformats.org/officeDocument/2006/relationships/customXml" Target="../ink/ink944.xml"/><Relationship Id="rId1131" Type="http://schemas.openxmlformats.org/officeDocument/2006/relationships/customXml" Target="../ink/ink1129.xml"/><Relationship Id="rId1229" Type="http://schemas.openxmlformats.org/officeDocument/2006/relationships/customXml" Target="../ink/ink1227.xml"/><Relationship Id="rId1783" Type="http://schemas.openxmlformats.org/officeDocument/2006/relationships/customXml" Target="../ink/ink1781.xml"/><Relationship Id="rId1990" Type="http://schemas.openxmlformats.org/officeDocument/2006/relationships/customXml" Target="../ink/ink1988.xml"/><Relationship Id="rId75" Type="http://schemas.openxmlformats.org/officeDocument/2006/relationships/customXml" Target="../ink/ink73.xml"/><Relationship Id="rId806" Type="http://schemas.openxmlformats.org/officeDocument/2006/relationships/customXml" Target="../ink/ink804.xml"/><Relationship Id="rId1436" Type="http://schemas.openxmlformats.org/officeDocument/2006/relationships/customXml" Target="../ink/ink1434.xml"/><Relationship Id="rId1643" Type="http://schemas.openxmlformats.org/officeDocument/2006/relationships/customXml" Target="../ink/ink1641.xml"/><Relationship Id="rId1850" Type="http://schemas.openxmlformats.org/officeDocument/2006/relationships/customXml" Target="../ink/ink1848.xml"/><Relationship Id="rId1503" Type="http://schemas.openxmlformats.org/officeDocument/2006/relationships/customXml" Target="../ink/ink1501.xml"/><Relationship Id="rId1710" Type="http://schemas.openxmlformats.org/officeDocument/2006/relationships/customXml" Target="../ink/ink1708.xml"/><Relationship Id="rId1948" Type="http://schemas.openxmlformats.org/officeDocument/2006/relationships/customXml" Target="../ink/ink1946.xml"/><Relationship Id="rId291" Type="http://schemas.openxmlformats.org/officeDocument/2006/relationships/customXml" Target="../ink/ink289.xml"/><Relationship Id="rId1808" Type="http://schemas.openxmlformats.org/officeDocument/2006/relationships/customXml" Target="../ink/ink1806.xml"/><Relationship Id="rId151" Type="http://schemas.openxmlformats.org/officeDocument/2006/relationships/customXml" Target="../ink/ink149.xml"/><Relationship Id="rId389" Type="http://schemas.openxmlformats.org/officeDocument/2006/relationships/customXml" Target="../ink/ink387.xml"/><Relationship Id="rId596" Type="http://schemas.openxmlformats.org/officeDocument/2006/relationships/customXml" Target="../ink/ink594.xml"/><Relationship Id="rId249" Type="http://schemas.openxmlformats.org/officeDocument/2006/relationships/customXml" Target="../ink/ink247.xml"/><Relationship Id="rId456" Type="http://schemas.openxmlformats.org/officeDocument/2006/relationships/customXml" Target="../ink/ink454.xml"/><Relationship Id="rId663" Type="http://schemas.openxmlformats.org/officeDocument/2006/relationships/customXml" Target="../ink/ink661.xml"/><Relationship Id="rId870" Type="http://schemas.openxmlformats.org/officeDocument/2006/relationships/customXml" Target="../ink/ink868.xml"/><Relationship Id="rId1086" Type="http://schemas.openxmlformats.org/officeDocument/2006/relationships/customXml" Target="../ink/ink1084.xml"/><Relationship Id="rId1293" Type="http://schemas.openxmlformats.org/officeDocument/2006/relationships/customXml" Target="../ink/ink1291.xml"/><Relationship Id="rId109" Type="http://schemas.openxmlformats.org/officeDocument/2006/relationships/customXml" Target="../ink/ink107.xml"/><Relationship Id="rId316" Type="http://schemas.openxmlformats.org/officeDocument/2006/relationships/customXml" Target="../ink/ink314.xml"/><Relationship Id="rId523" Type="http://schemas.openxmlformats.org/officeDocument/2006/relationships/customXml" Target="../ink/ink521.xml"/><Relationship Id="rId968" Type="http://schemas.openxmlformats.org/officeDocument/2006/relationships/customXml" Target="../ink/ink966.xml"/><Relationship Id="rId1153" Type="http://schemas.openxmlformats.org/officeDocument/2006/relationships/customXml" Target="../ink/ink1151.xml"/><Relationship Id="rId1598" Type="http://schemas.openxmlformats.org/officeDocument/2006/relationships/customXml" Target="../ink/ink1596.xml"/><Relationship Id="rId97" Type="http://schemas.openxmlformats.org/officeDocument/2006/relationships/customXml" Target="../ink/ink95.xml"/><Relationship Id="rId730" Type="http://schemas.openxmlformats.org/officeDocument/2006/relationships/customXml" Target="../ink/ink728.xml"/><Relationship Id="rId828" Type="http://schemas.openxmlformats.org/officeDocument/2006/relationships/customXml" Target="../ink/ink826.xml"/><Relationship Id="rId1013" Type="http://schemas.openxmlformats.org/officeDocument/2006/relationships/customXml" Target="../ink/ink1011.xml"/><Relationship Id="rId1360" Type="http://schemas.openxmlformats.org/officeDocument/2006/relationships/customXml" Target="../ink/ink1358.xml"/><Relationship Id="rId1458" Type="http://schemas.openxmlformats.org/officeDocument/2006/relationships/customXml" Target="../ink/ink1456.xml"/><Relationship Id="rId1665" Type="http://schemas.openxmlformats.org/officeDocument/2006/relationships/customXml" Target="../ink/ink1663.xml"/><Relationship Id="rId1872" Type="http://schemas.openxmlformats.org/officeDocument/2006/relationships/customXml" Target="../ink/ink1870.xml"/><Relationship Id="rId1220" Type="http://schemas.openxmlformats.org/officeDocument/2006/relationships/customXml" Target="../ink/ink1218.xml"/><Relationship Id="rId1318" Type="http://schemas.openxmlformats.org/officeDocument/2006/relationships/customXml" Target="../ink/ink1316.xml"/><Relationship Id="rId1525" Type="http://schemas.openxmlformats.org/officeDocument/2006/relationships/customXml" Target="../ink/ink1523.xml"/><Relationship Id="rId1732" Type="http://schemas.openxmlformats.org/officeDocument/2006/relationships/customXml" Target="../ink/ink1730.xml"/><Relationship Id="rId24" Type="http://schemas.openxmlformats.org/officeDocument/2006/relationships/customXml" Target="../ink/ink22.xml"/><Relationship Id="rId173" Type="http://schemas.openxmlformats.org/officeDocument/2006/relationships/customXml" Target="../ink/ink171.xml"/><Relationship Id="rId380" Type="http://schemas.openxmlformats.org/officeDocument/2006/relationships/customXml" Target="../ink/ink378.xml"/><Relationship Id="rId240" Type="http://schemas.openxmlformats.org/officeDocument/2006/relationships/customXml" Target="../ink/ink238.xml"/><Relationship Id="rId478" Type="http://schemas.openxmlformats.org/officeDocument/2006/relationships/customXml" Target="../ink/ink476.xml"/><Relationship Id="rId685" Type="http://schemas.openxmlformats.org/officeDocument/2006/relationships/customXml" Target="../ink/ink683.xml"/><Relationship Id="rId892" Type="http://schemas.openxmlformats.org/officeDocument/2006/relationships/customXml" Target="../ink/ink890.xml"/><Relationship Id="rId100" Type="http://schemas.openxmlformats.org/officeDocument/2006/relationships/customXml" Target="../ink/ink98.xml"/><Relationship Id="rId338" Type="http://schemas.openxmlformats.org/officeDocument/2006/relationships/customXml" Target="../ink/ink336.xml"/><Relationship Id="rId545" Type="http://schemas.openxmlformats.org/officeDocument/2006/relationships/customXml" Target="../ink/ink543.xml"/><Relationship Id="rId752" Type="http://schemas.openxmlformats.org/officeDocument/2006/relationships/customXml" Target="../ink/ink750.xml"/><Relationship Id="rId1175" Type="http://schemas.openxmlformats.org/officeDocument/2006/relationships/customXml" Target="../ink/ink1173.xml"/><Relationship Id="rId1382" Type="http://schemas.openxmlformats.org/officeDocument/2006/relationships/customXml" Target="../ink/ink1380.xml"/><Relationship Id="rId2019" Type="http://schemas.openxmlformats.org/officeDocument/2006/relationships/customXml" Target="../ink/ink2017.xml"/><Relationship Id="rId405" Type="http://schemas.openxmlformats.org/officeDocument/2006/relationships/customXml" Target="../ink/ink403.xml"/><Relationship Id="rId612" Type="http://schemas.openxmlformats.org/officeDocument/2006/relationships/customXml" Target="../ink/ink610.xml"/><Relationship Id="rId1035" Type="http://schemas.openxmlformats.org/officeDocument/2006/relationships/customXml" Target="../ink/ink1033.xml"/><Relationship Id="rId1242" Type="http://schemas.openxmlformats.org/officeDocument/2006/relationships/customXml" Target="../ink/ink1240.xml"/><Relationship Id="rId1687" Type="http://schemas.openxmlformats.org/officeDocument/2006/relationships/customXml" Target="../ink/ink1685.xml"/><Relationship Id="rId1894" Type="http://schemas.openxmlformats.org/officeDocument/2006/relationships/customXml" Target="../ink/ink1892.xml"/><Relationship Id="rId917" Type="http://schemas.openxmlformats.org/officeDocument/2006/relationships/customXml" Target="../ink/ink915.xml"/><Relationship Id="rId1102" Type="http://schemas.openxmlformats.org/officeDocument/2006/relationships/customXml" Target="../ink/ink1100.xml"/><Relationship Id="rId1547" Type="http://schemas.openxmlformats.org/officeDocument/2006/relationships/customXml" Target="../ink/ink1545.xml"/><Relationship Id="rId1754" Type="http://schemas.openxmlformats.org/officeDocument/2006/relationships/customXml" Target="../ink/ink1752.xml"/><Relationship Id="rId1961" Type="http://schemas.openxmlformats.org/officeDocument/2006/relationships/customXml" Target="../ink/ink1959.xml"/><Relationship Id="rId46" Type="http://schemas.openxmlformats.org/officeDocument/2006/relationships/customXml" Target="../ink/ink44.xml"/><Relationship Id="rId1407" Type="http://schemas.openxmlformats.org/officeDocument/2006/relationships/customXml" Target="../ink/ink1405.xml"/><Relationship Id="rId1614" Type="http://schemas.openxmlformats.org/officeDocument/2006/relationships/customXml" Target="../ink/ink1612.xml"/><Relationship Id="rId1821" Type="http://schemas.openxmlformats.org/officeDocument/2006/relationships/customXml" Target="../ink/ink1819.xml"/><Relationship Id="rId195" Type="http://schemas.openxmlformats.org/officeDocument/2006/relationships/customXml" Target="../ink/ink193.xml"/><Relationship Id="rId1919" Type="http://schemas.openxmlformats.org/officeDocument/2006/relationships/customXml" Target="../ink/ink1917.xml"/><Relationship Id="rId262" Type="http://schemas.openxmlformats.org/officeDocument/2006/relationships/customXml" Target="../ink/ink260.xml"/><Relationship Id="rId567" Type="http://schemas.openxmlformats.org/officeDocument/2006/relationships/customXml" Target="../ink/ink565.xml"/><Relationship Id="rId1197" Type="http://schemas.openxmlformats.org/officeDocument/2006/relationships/customXml" Target="../ink/ink1195.xml"/><Relationship Id="rId122" Type="http://schemas.openxmlformats.org/officeDocument/2006/relationships/customXml" Target="../ink/ink120.xml"/><Relationship Id="rId774" Type="http://schemas.openxmlformats.org/officeDocument/2006/relationships/customXml" Target="../ink/ink772.xml"/><Relationship Id="rId981" Type="http://schemas.openxmlformats.org/officeDocument/2006/relationships/customXml" Target="../ink/ink979.xml"/><Relationship Id="rId1057" Type="http://schemas.openxmlformats.org/officeDocument/2006/relationships/customXml" Target="../ink/ink1055.xml"/><Relationship Id="rId2010" Type="http://schemas.openxmlformats.org/officeDocument/2006/relationships/customXml" Target="../ink/ink2008.xml"/><Relationship Id="rId427" Type="http://schemas.openxmlformats.org/officeDocument/2006/relationships/customXml" Target="../ink/ink425.xml"/><Relationship Id="rId634" Type="http://schemas.openxmlformats.org/officeDocument/2006/relationships/customXml" Target="../ink/ink632.xml"/><Relationship Id="rId841" Type="http://schemas.openxmlformats.org/officeDocument/2006/relationships/customXml" Target="../ink/ink839.xml"/><Relationship Id="rId1264" Type="http://schemas.openxmlformats.org/officeDocument/2006/relationships/customXml" Target="../ink/ink1262.xml"/><Relationship Id="rId1471" Type="http://schemas.openxmlformats.org/officeDocument/2006/relationships/customXml" Target="../ink/ink1469.xml"/><Relationship Id="rId1569" Type="http://schemas.openxmlformats.org/officeDocument/2006/relationships/customXml" Target="../ink/ink1567.xml"/><Relationship Id="rId701" Type="http://schemas.openxmlformats.org/officeDocument/2006/relationships/customXml" Target="../ink/ink699.xml"/><Relationship Id="rId939" Type="http://schemas.openxmlformats.org/officeDocument/2006/relationships/customXml" Target="../ink/ink937.xml"/><Relationship Id="rId1124" Type="http://schemas.openxmlformats.org/officeDocument/2006/relationships/customXml" Target="../ink/ink1122.xml"/><Relationship Id="rId1331" Type="http://schemas.openxmlformats.org/officeDocument/2006/relationships/customXml" Target="../ink/ink1329.xml"/><Relationship Id="rId1776" Type="http://schemas.openxmlformats.org/officeDocument/2006/relationships/customXml" Target="../ink/ink1774.xml"/><Relationship Id="rId1983" Type="http://schemas.openxmlformats.org/officeDocument/2006/relationships/customXml" Target="../ink/ink1981.xml"/><Relationship Id="rId68" Type="http://schemas.openxmlformats.org/officeDocument/2006/relationships/customXml" Target="../ink/ink66.xml"/><Relationship Id="rId1429" Type="http://schemas.openxmlformats.org/officeDocument/2006/relationships/customXml" Target="../ink/ink1427.xml"/><Relationship Id="rId1636" Type="http://schemas.openxmlformats.org/officeDocument/2006/relationships/customXml" Target="../ink/ink1634.xml"/><Relationship Id="rId1843" Type="http://schemas.openxmlformats.org/officeDocument/2006/relationships/customXml" Target="../ink/ink1841.xml"/><Relationship Id="rId1703" Type="http://schemas.openxmlformats.org/officeDocument/2006/relationships/customXml" Target="../ink/ink1701.xml"/><Relationship Id="rId1910" Type="http://schemas.openxmlformats.org/officeDocument/2006/relationships/customXml" Target="../ink/ink1908.xml"/><Relationship Id="rId284" Type="http://schemas.openxmlformats.org/officeDocument/2006/relationships/customXml" Target="../ink/ink282.xml"/><Relationship Id="rId491" Type="http://schemas.openxmlformats.org/officeDocument/2006/relationships/customXml" Target="../ink/ink489.xml"/><Relationship Id="rId144" Type="http://schemas.openxmlformats.org/officeDocument/2006/relationships/customXml" Target="../ink/ink142.xml"/><Relationship Id="rId589" Type="http://schemas.openxmlformats.org/officeDocument/2006/relationships/customXml" Target="../ink/ink587.xml"/><Relationship Id="rId796" Type="http://schemas.openxmlformats.org/officeDocument/2006/relationships/customXml" Target="../ink/ink794.xml"/><Relationship Id="rId351" Type="http://schemas.openxmlformats.org/officeDocument/2006/relationships/customXml" Target="../ink/ink349.xml"/><Relationship Id="rId449" Type="http://schemas.openxmlformats.org/officeDocument/2006/relationships/customXml" Target="../ink/ink447.xml"/><Relationship Id="rId656" Type="http://schemas.openxmlformats.org/officeDocument/2006/relationships/customXml" Target="../ink/ink654.xml"/><Relationship Id="rId863" Type="http://schemas.openxmlformats.org/officeDocument/2006/relationships/customXml" Target="../ink/ink861.xml"/><Relationship Id="rId1079" Type="http://schemas.openxmlformats.org/officeDocument/2006/relationships/customXml" Target="../ink/ink1077.xml"/><Relationship Id="rId1286" Type="http://schemas.openxmlformats.org/officeDocument/2006/relationships/customXml" Target="../ink/ink1284.xml"/><Relationship Id="rId1493" Type="http://schemas.openxmlformats.org/officeDocument/2006/relationships/customXml" Target="../ink/ink1491.xml"/><Relationship Id="rId2032" Type="http://schemas.openxmlformats.org/officeDocument/2006/relationships/customXml" Target="../ink/ink2030.xml"/><Relationship Id="rId211" Type="http://schemas.openxmlformats.org/officeDocument/2006/relationships/customXml" Target="../ink/ink209.xml"/><Relationship Id="rId309" Type="http://schemas.openxmlformats.org/officeDocument/2006/relationships/customXml" Target="../ink/ink307.xml"/><Relationship Id="rId516" Type="http://schemas.openxmlformats.org/officeDocument/2006/relationships/customXml" Target="../ink/ink514.xml"/><Relationship Id="rId1146" Type="http://schemas.openxmlformats.org/officeDocument/2006/relationships/customXml" Target="../ink/ink1144.xml"/><Relationship Id="rId1798" Type="http://schemas.openxmlformats.org/officeDocument/2006/relationships/customXml" Target="../ink/ink1796.xml"/><Relationship Id="rId723" Type="http://schemas.openxmlformats.org/officeDocument/2006/relationships/customXml" Target="../ink/ink721.xml"/><Relationship Id="rId930" Type="http://schemas.openxmlformats.org/officeDocument/2006/relationships/customXml" Target="../ink/ink928.xml"/><Relationship Id="rId1006" Type="http://schemas.openxmlformats.org/officeDocument/2006/relationships/customXml" Target="../ink/ink1004.xml"/><Relationship Id="rId1353" Type="http://schemas.openxmlformats.org/officeDocument/2006/relationships/customXml" Target="../ink/ink1351.xml"/><Relationship Id="rId1560" Type="http://schemas.openxmlformats.org/officeDocument/2006/relationships/customXml" Target="../ink/ink1558.xml"/><Relationship Id="rId1658" Type="http://schemas.openxmlformats.org/officeDocument/2006/relationships/customXml" Target="../ink/ink1656.xml"/><Relationship Id="rId1865" Type="http://schemas.openxmlformats.org/officeDocument/2006/relationships/customXml" Target="../ink/ink1863.xml"/><Relationship Id="rId1213" Type="http://schemas.openxmlformats.org/officeDocument/2006/relationships/customXml" Target="../ink/ink1211.xml"/><Relationship Id="rId1420" Type="http://schemas.openxmlformats.org/officeDocument/2006/relationships/customXml" Target="../ink/ink1418.xml"/><Relationship Id="rId1518" Type="http://schemas.openxmlformats.org/officeDocument/2006/relationships/customXml" Target="../ink/ink1516.xml"/><Relationship Id="rId1725" Type="http://schemas.openxmlformats.org/officeDocument/2006/relationships/customXml" Target="../ink/ink1723.xml"/><Relationship Id="rId1932" Type="http://schemas.openxmlformats.org/officeDocument/2006/relationships/customXml" Target="../ink/ink1930.xml"/><Relationship Id="rId17" Type="http://schemas.openxmlformats.org/officeDocument/2006/relationships/customXml" Target="../ink/ink15.xml"/><Relationship Id="rId166" Type="http://schemas.openxmlformats.org/officeDocument/2006/relationships/customXml" Target="../ink/ink164.xml"/><Relationship Id="rId373" Type="http://schemas.openxmlformats.org/officeDocument/2006/relationships/customXml" Target="../ink/ink371.xml"/><Relationship Id="rId580" Type="http://schemas.openxmlformats.org/officeDocument/2006/relationships/customXml" Target="../ink/ink578.xml"/><Relationship Id="rId1" Type="http://schemas.openxmlformats.org/officeDocument/2006/relationships/customXml" Target="../ink/ink1.xml"/><Relationship Id="rId233" Type="http://schemas.openxmlformats.org/officeDocument/2006/relationships/customXml" Target="../ink/ink231.xml"/><Relationship Id="rId440" Type="http://schemas.openxmlformats.org/officeDocument/2006/relationships/customXml" Target="../ink/ink438.xml"/><Relationship Id="rId678" Type="http://schemas.openxmlformats.org/officeDocument/2006/relationships/customXml" Target="../ink/ink676.xml"/><Relationship Id="rId885" Type="http://schemas.openxmlformats.org/officeDocument/2006/relationships/customXml" Target="../ink/ink883.xml"/><Relationship Id="rId1070" Type="http://schemas.openxmlformats.org/officeDocument/2006/relationships/customXml" Target="../ink/ink1068.xml"/><Relationship Id="rId300" Type="http://schemas.openxmlformats.org/officeDocument/2006/relationships/customXml" Target="../ink/ink298.xml"/><Relationship Id="rId538" Type="http://schemas.openxmlformats.org/officeDocument/2006/relationships/customXml" Target="../ink/ink536.xml"/><Relationship Id="rId745" Type="http://schemas.openxmlformats.org/officeDocument/2006/relationships/customXml" Target="../ink/ink743.xml"/><Relationship Id="rId952" Type="http://schemas.openxmlformats.org/officeDocument/2006/relationships/customXml" Target="../ink/ink950.xml"/><Relationship Id="rId1168" Type="http://schemas.openxmlformats.org/officeDocument/2006/relationships/customXml" Target="../ink/ink1166.xml"/><Relationship Id="rId1375" Type="http://schemas.openxmlformats.org/officeDocument/2006/relationships/customXml" Target="../ink/ink1373.xml"/><Relationship Id="rId1582" Type="http://schemas.openxmlformats.org/officeDocument/2006/relationships/customXml" Target="../ink/ink1580.xml"/><Relationship Id="rId81" Type="http://schemas.openxmlformats.org/officeDocument/2006/relationships/customXml" Target="../ink/ink79.xml"/><Relationship Id="rId605" Type="http://schemas.openxmlformats.org/officeDocument/2006/relationships/customXml" Target="../ink/ink603.xml"/><Relationship Id="rId812" Type="http://schemas.openxmlformats.org/officeDocument/2006/relationships/customXml" Target="../ink/ink810.xml"/><Relationship Id="rId1028" Type="http://schemas.openxmlformats.org/officeDocument/2006/relationships/customXml" Target="../ink/ink1026.xml"/><Relationship Id="rId1235" Type="http://schemas.openxmlformats.org/officeDocument/2006/relationships/customXml" Target="../ink/ink1233.xml"/><Relationship Id="rId1442" Type="http://schemas.openxmlformats.org/officeDocument/2006/relationships/customXml" Target="../ink/ink1440.xml"/><Relationship Id="rId1887" Type="http://schemas.openxmlformats.org/officeDocument/2006/relationships/customXml" Target="../ink/ink1885.xml"/><Relationship Id="rId1302" Type="http://schemas.openxmlformats.org/officeDocument/2006/relationships/customXml" Target="../ink/ink1300.xml"/><Relationship Id="rId1747" Type="http://schemas.openxmlformats.org/officeDocument/2006/relationships/customXml" Target="../ink/ink1745.xml"/><Relationship Id="rId1954" Type="http://schemas.openxmlformats.org/officeDocument/2006/relationships/customXml" Target="../ink/ink1952.xml"/><Relationship Id="rId39" Type="http://schemas.openxmlformats.org/officeDocument/2006/relationships/customXml" Target="../ink/ink37.xml"/><Relationship Id="rId1607" Type="http://schemas.openxmlformats.org/officeDocument/2006/relationships/customXml" Target="../ink/ink1605.xml"/><Relationship Id="rId1814" Type="http://schemas.openxmlformats.org/officeDocument/2006/relationships/customXml" Target="../ink/ink1812.xml"/><Relationship Id="rId188" Type="http://schemas.openxmlformats.org/officeDocument/2006/relationships/customXml" Target="../ink/ink186.xml"/><Relationship Id="rId395" Type="http://schemas.openxmlformats.org/officeDocument/2006/relationships/customXml" Target="../ink/ink393.xml"/><Relationship Id="rId255" Type="http://schemas.openxmlformats.org/officeDocument/2006/relationships/customXml" Target="../ink/ink253.xml"/><Relationship Id="rId462" Type="http://schemas.openxmlformats.org/officeDocument/2006/relationships/customXml" Target="../ink/ink460.xml"/><Relationship Id="rId1092" Type="http://schemas.openxmlformats.org/officeDocument/2006/relationships/customXml" Target="../ink/ink1090.xml"/><Relationship Id="rId1397" Type="http://schemas.openxmlformats.org/officeDocument/2006/relationships/customXml" Target="../ink/ink1395.xml"/><Relationship Id="rId115" Type="http://schemas.openxmlformats.org/officeDocument/2006/relationships/customXml" Target="../ink/ink113.xml"/><Relationship Id="rId322" Type="http://schemas.openxmlformats.org/officeDocument/2006/relationships/customXml" Target="../ink/ink320.xml"/><Relationship Id="rId767" Type="http://schemas.openxmlformats.org/officeDocument/2006/relationships/customXml" Target="../ink/ink765.xml"/><Relationship Id="rId974" Type="http://schemas.openxmlformats.org/officeDocument/2006/relationships/customXml" Target="../ink/ink972.xml"/><Relationship Id="rId2003" Type="http://schemas.openxmlformats.org/officeDocument/2006/relationships/customXml" Target="../ink/ink2001.xml"/><Relationship Id="rId627" Type="http://schemas.openxmlformats.org/officeDocument/2006/relationships/customXml" Target="../ink/ink625.xml"/><Relationship Id="rId834" Type="http://schemas.openxmlformats.org/officeDocument/2006/relationships/customXml" Target="../ink/ink832.xml"/><Relationship Id="rId1257" Type="http://schemas.openxmlformats.org/officeDocument/2006/relationships/customXml" Target="../ink/ink1255.xml"/><Relationship Id="rId1464" Type="http://schemas.openxmlformats.org/officeDocument/2006/relationships/customXml" Target="../ink/ink1462.xml"/><Relationship Id="rId1671" Type="http://schemas.openxmlformats.org/officeDocument/2006/relationships/customXml" Target="../ink/ink1669.xml"/><Relationship Id="rId901" Type="http://schemas.openxmlformats.org/officeDocument/2006/relationships/customXml" Target="../ink/ink899.xml"/><Relationship Id="rId1117" Type="http://schemas.openxmlformats.org/officeDocument/2006/relationships/customXml" Target="../ink/ink1115.xml"/><Relationship Id="rId1324" Type="http://schemas.openxmlformats.org/officeDocument/2006/relationships/customXml" Target="../ink/ink1322.xml"/><Relationship Id="rId1531" Type="http://schemas.openxmlformats.org/officeDocument/2006/relationships/customXml" Target="../ink/ink1529.xml"/><Relationship Id="rId1769" Type="http://schemas.openxmlformats.org/officeDocument/2006/relationships/customXml" Target="../ink/ink1767.xml"/><Relationship Id="rId1976" Type="http://schemas.openxmlformats.org/officeDocument/2006/relationships/customXml" Target="../ink/ink1974.xml"/><Relationship Id="rId30" Type="http://schemas.openxmlformats.org/officeDocument/2006/relationships/customXml" Target="../ink/ink28.xml"/><Relationship Id="rId1629" Type="http://schemas.openxmlformats.org/officeDocument/2006/relationships/customXml" Target="../ink/ink1627.xml"/><Relationship Id="rId1836" Type="http://schemas.openxmlformats.org/officeDocument/2006/relationships/customXml" Target="../ink/ink1834.xml"/><Relationship Id="rId1903" Type="http://schemas.openxmlformats.org/officeDocument/2006/relationships/customXml" Target="../ink/ink1901.xml"/><Relationship Id="rId277" Type="http://schemas.openxmlformats.org/officeDocument/2006/relationships/customXml" Target="../ink/ink275.xml"/><Relationship Id="rId484" Type="http://schemas.openxmlformats.org/officeDocument/2006/relationships/customXml" Target="../ink/ink482.xml"/><Relationship Id="rId137" Type="http://schemas.openxmlformats.org/officeDocument/2006/relationships/customXml" Target="../ink/ink135.xml"/><Relationship Id="rId344" Type="http://schemas.openxmlformats.org/officeDocument/2006/relationships/customXml" Target="../ink/ink342.xml"/><Relationship Id="rId691" Type="http://schemas.openxmlformats.org/officeDocument/2006/relationships/customXml" Target="../ink/ink689.xml"/><Relationship Id="rId789" Type="http://schemas.openxmlformats.org/officeDocument/2006/relationships/customXml" Target="../ink/ink787.xml"/><Relationship Id="rId996" Type="http://schemas.openxmlformats.org/officeDocument/2006/relationships/customXml" Target="../ink/ink994.xml"/><Relationship Id="rId2025" Type="http://schemas.openxmlformats.org/officeDocument/2006/relationships/customXml" Target="../ink/ink2023.xml"/><Relationship Id="rId551" Type="http://schemas.openxmlformats.org/officeDocument/2006/relationships/customXml" Target="../ink/ink549.xml"/><Relationship Id="rId649" Type="http://schemas.openxmlformats.org/officeDocument/2006/relationships/customXml" Target="../ink/ink647.xml"/><Relationship Id="rId856" Type="http://schemas.openxmlformats.org/officeDocument/2006/relationships/customXml" Target="../ink/ink854.xml"/><Relationship Id="rId1181" Type="http://schemas.openxmlformats.org/officeDocument/2006/relationships/customXml" Target="../ink/ink1179.xml"/><Relationship Id="rId1279" Type="http://schemas.openxmlformats.org/officeDocument/2006/relationships/customXml" Target="../ink/ink1277.xml"/><Relationship Id="rId1486" Type="http://schemas.openxmlformats.org/officeDocument/2006/relationships/customXml" Target="../ink/ink1484.xml"/><Relationship Id="rId204" Type="http://schemas.openxmlformats.org/officeDocument/2006/relationships/customXml" Target="../ink/ink202.xml"/><Relationship Id="rId411" Type="http://schemas.openxmlformats.org/officeDocument/2006/relationships/customXml" Target="../ink/ink409.xml"/><Relationship Id="rId509" Type="http://schemas.openxmlformats.org/officeDocument/2006/relationships/customXml" Target="../ink/ink507.xml"/><Relationship Id="rId1041" Type="http://schemas.openxmlformats.org/officeDocument/2006/relationships/customXml" Target="../ink/ink1039.xml"/><Relationship Id="rId1139" Type="http://schemas.openxmlformats.org/officeDocument/2006/relationships/customXml" Target="../ink/ink1137.xml"/><Relationship Id="rId1346" Type="http://schemas.openxmlformats.org/officeDocument/2006/relationships/customXml" Target="../ink/ink1344.xml"/><Relationship Id="rId1693" Type="http://schemas.openxmlformats.org/officeDocument/2006/relationships/customXml" Target="../ink/ink1691.xml"/><Relationship Id="rId1998" Type="http://schemas.openxmlformats.org/officeDocument/2006/relationships/customXml" Target="../ink/ink1996.xml"/><Relationship Id="rId716" Type="http://schemas.openxmlformats.org/officeDocument/2006/relationships/customXml" Target="../ink/ink714.xml"/><Relationship Id="rId923" Type="http://schemas.openxmlformats.org/officeDocument/2006/relationships/customXml" Target="../ink/ink921.xml"/><Relationship Id="rId1553" Type="http://schemas.openxmlformats.org/officeDocument/2006/relationships/customXml" Target="../ink/ink1551.xml"/><Relationship Id="rId1760" Type="http://schemas.openxmlformats.org/officeDocument/2006/relationships/customXml" Target="../ink/ink1758.xml"/><Relationship Id="rId1858" Type="http://schemas.openxmlformats.org/officeDocument/2006/relationships/customXml" Target="../ink/ink1856.xml"/><Relationship Id="rId52" Type="http://schemas.openxmlformats.org/officeDocument/2006/relationships/customXml" Target="../ink/ink50.xml"/><Relationship Id="rId1206" Type="http://schemas.openxmlformats.org/officeDocument/2006/relationships/customXml" Target="../ink/ink1204.xml"/><Relationship Id="rId1413" Type="http://schemas.openxmlformats.org/officeDocument/2006/relationships/customXml" Target="../ink/ink1411.xml"/><Relationship Id="rId1620" Type="http://schemas.openxmlformats.org/officeDocument/2006/relationships/customXml" Target="../ink/ink1618.xml"/><Relationship Id="rId1718" Type="http://schemas.openxmlformats.org/officeDocument/2006/relationships/customXml" Target="../ink/ink1716.xml"/><Relationship Id="rId1925" Type="http://schemas.openxmlformats.org/officeDocument/2006/relationships/customXml" Target="../ink/ink1923.xml"/><Relationship Id="rId299" Type="http://schemas.openxmlformats.org/officeDocument/2006/relationships/customXml" Target="../ink/ink297.xml"/><Relationship Id="rId159" Type="http://schemas.openxmlformats.org/officeDocument/2006/relationships/customXml" Target="../ink/ink157.xml"/><Relationship Id="rId366" Type="http://schemas.openxmlformats.org/officeDocument/2006/relationships/customXml" Target="../ink/ink364.xml"/><Relationship Id="rId573" Type="http://schemas.openxmlformats.org/officeDocument/2006/relationships/customXml" Target="../ink/ink571.xml"/><Relationship Id="rId780" Type="http://schemas.openxmlformats.org/officeDocument/2006/relationships/customXml" Target="../ink/ink778.xml"/><Relationship Id="rId2047" Type="http://schemas.openxmlformats.org/officeDocument/2006/relationships/customXml" Target="../ink/ink2045.xml"/><Relationship Id="rId226" Type="http://schemas.openxmlformats.org/officeDocument/2006/relationships/customXml" Target="../ink/ink224.xml"/><Relationship Id="rId433" Type="http://schemas.openxmlformats.org/officeDocument/2006/relationships/customXml" Target="../ink/ink431.xml"/><Relationship Id="rId878" Type="http://schemas.openxmlformats.org/officeDocument/2006/relationships/customXml" Target="../ink/ink876.xml"/><Relationship Id="rId1063" Type="http://schemas.openxmlformats.org/officeDocument/2006/relationships/customXml" Target="../ink/ink1061.xml"/><Relationship Id="rId1270" Type="http://schemas.openxmlformats.org/officeDocument/2006/relationships/customXml" Target="../ink/ink1268.xml"/><Relationship Id="rId640" Type="http://schemas.openxmlformats.org/officeDocument/2006/relationships/customXml" Target="../ink/ink638.xml"/><Relationship Id="rId738" Type="http://schemas.openxmlformats.org/officeDocument/2006/relationships/customXml" Target="../ink/ink736.xml"/><Relationship Id="rId945" Type="http://schemas.openxmlformats.org/officeDocument/2006/relationships/customXml" Target="../ink/ink943.xml"/><Relationship Id="rId1368" Type="http://schemas.openxmlformats.org/officeDocument/2006/relationships/customXml" Target="../ink/ink1366.xml"/><Relationship Id="rId1575" Type="http://schemas.openxmlformats.org/officeDocument/2006/relationships/customXml" Target="../ink/ink1573.xml"/><Relationship Id="rId1782" Type="http://schemas.openxmlformats.org/officeDocument/2006/relationships/customXml" Target="../ink/ink1780.xml"/><Relationship Id="rId74" Type="http://schemas.openxmlformats.org/officeDocument/2006/relationships/customXml" Target="../ink/ink72.xml"/><Relationship Id="rId500" Type="http://schemas.openxmlformats.org/officeDocument/2006/relationships/customXml" Target="../ink/ink498.xml"/><Relationship Id="rId805" Type="http://schemas.openxmlformats.org/officeDocument/2006/relationships/customXml" Target="../ink/ink803.xml"/><Relationship Id="rId1130" Type="http://schemas.openxmlformats.org/officeDocument/2006/relationships/customXml" Target="../ink/ink1128.xml"/><Relationship Id="rId1228" Type="http://schemas.openxmlformats.org/officeDocument/2006/relationships/customXml" Target="../ink/ink1226.xml"/><Relationship Id="rId1435" Type="http://schemas.openxmlformats.org/officeDocument/2006/relationships/customXml" Target="../ink/ink1433.xml"/><Relationship Id="rId1642" Type="http://schemas.openxmlformats.org/officeDocument/2006/relationships/customXml" Target="../ink/ink1640.xml"/><Relationship Id="rId1947" Type="http://schemas.openxmlformats.org/officeDocument/2006/relationships/customXml" Target="../ink/ink1945.xml"/><Relationship Id="rId1502" Type="http://schemas.openxmlformats.org/officeDocument/2006/relationships/customXml" Target="../ink/ink1500.xml"/><Relationship Id="rId1807" Type="http://schemas.openxmlformats.org/officeDocument/2006/relationships/customXml" Target="../ink/ink1805.xml"/><Relationship Id="rId290" Type="http://schemas.openxmlformats.org/officeDocument/2006/relationships/customXml" Target="../ink/ink288.xml"/><Relationship Id="rId388" Type="http://schemas.openxmlformats.org/officeDocument/2006/relationships/customXml" Target="../ink/ink386.xml"/><Relationship Id="rId150" Type="http://schemas.openxmlformats.org/officeDocument/2006/relationships/customXml" Target="../ink/ink148.xml"/><Relationship Id="rId595" Type="http://schemas.openxmlformats.org/officeDocument/2006/relationships/customXml" Target="../ink/ink593.xml"/><Relationship Id="rId248" Type="http://schemas.openxmlformats.org/officeDocument/2006/relationships/customXml" Target="../ink/ink246.xml"/><Relationship Id="rId455" Type="http://schemas.openxmlformats.org/officeDocument/2006/relationships/customXml" Target="../ink/ink453.xml"/><Relationship Id="rId662" Type="http://schemas.openxmlformats.org/officeDocument/2006/relationships/customXml" Target="../ink/ink660.xml"/><Relationship Id="rId1085" Type="http://schemas.openxmlformats.org/officeDocument/2006/relationships/customXml" Target="../ink/ink1083.xml"/><Relationship Id="rId1292" Type="http://schemas.openxmlformats.org/officeDocument/2006/relationships/customXml" Target="../ink/ink1290.xml"/><Relationship Id="rId108" Type="http://schemas.openxmlformats.org/officeDocument/2006/relationships/customXml" Target="../ink/ink106.xml"/><Relationship Id="rId315" Type="http://schemas.openxmlformats.org/officeDocument/2006/relationships/customXml" Target="../ink/ink313.xml"/><Relationship Id="rId522" Type="http://schemas.openxmlformats.org/officeDocument/2006/relationships/customXml" Target="../ink/ink520.xml"/><Relationship Id="rId967" Type="http://schemas.openxmlformats.org/officeDocument/2006/relationships/customXml" Target="../ink/ink965.xml"/><Relationship Id="rId1152" Type="http://schemas.openxmlformats.org/officeDocument/2006/relationships/customXml" Target="../ink/ink1150.xml"/><Relationship Id="rId1597" Type="http://schemas.openxmlformats.org/officeDocument/2006/relationships/customXml" Target="../ink/ink1595.xml"/><Relationship Id="rId96" Type="http://schemas.openxmlformats.org/officeDocument/2006/relationships/customXml" Target="../ink/ink94.xml"/><Relationship Id="rId827" Type="http://schemas.openxmlformats.org/officeDocument/2006/relationships/customXml" Target="../ink/ink825.xml"/><Relationship Id="rId1012" Type="http://schemas.openxmlformats.org/officeDocument/2006/relationships/customXml" Target="../ink/ink1010.xml"/><Relationship Id="rId1457" Type="http://schemas.openxmlformats.org/officeDocument/2006/relationships/customXml" Target="../ink/ink1455.xml"/><Relationship Id="rId1664" Type="http://schemas.openxmlformats.org/officeDocument/2006/relationships/customXml" Target="../ink/ink1662.xml"/><Relationship Id="rId1871" Type="http://schemas.openxmlformats.org/officeDocument/2006/relationships/customXml" Target="../ink/ink1869.xml"/><Relationship Id="rId1317" Type="http://schemas.openxmlformats.org/officeDocument/2006/relationships/customXml" Target="../ink/ink1315.xml"/><Relationship Id="rId1524" Type="http://schemas.openxmlformats.org/officeDocument/2006/relationships/customXml" Target="../ink/ink1522.xml"/><Relationship Id="rId1731" Type="http://schemas.openxmlformats.org/officeDocument/2006/relationships/customXml" Target="../ink/ink1729.xml"/><Relationship Id="rId1969" Type="http://schemas.openxmlformats.org/officeDocument/2006/relationships/customXml" Target="../ink/ink1967.xml"/><Relationship Id="rId23" Type="http://schemas.openxmlformats.org/officeDocument/2006/relationships/customXml" Target="../ink/ink21.xml"/><Relationship Id="rId1829" Type="http://schemas.openxmlformats.org/officeDocument/2006/relationships/customXml" Target="../ink/ink1827.xml"/><Relationship Id="rId172" Type="http://schemas.openxmlformats.org/officeDocument/2006/relationships/customXml" Target="../ink/ink170.xml"/><Relationship Id="rId477" Type="http://schemas.openxmlformats.org/officeDocument/2006/relationships/customXml" Target="../ink/ink475.xml"/><Relationship Id="rId684" Type="http://schemas.openxmlformats.org/officeDocument/2006/relationships/customXml" Target="../ink/ink682.xml"/><Relationship Id="rId337" Type="http://schemas.openxmlformats.org/officeDocument/2006/relationships/customXml" Target="../ink/ink335.xml"/><Relationship Id="rId891" Type="http://schemas.openxmlformats.org/officeDocument/2006/relationships/customXml" Target="../ink/ink889.xml"/><Relationship Id="rId989" Type="http://schemas.openxmlformats.org/officeDocument/2006/relationships/customXml" Target="../ink/ink987.xml"/><Relationship Id="rId2018" Type="http://schemas.openxmlformats.org/officeDocument/2006/relationships/customXml" Target="../ink/ink2016.xml"/><Relationship Id="rId544" Type="http://schemas.openxmlformats.org/officeDocument/2006/relationships/customXml" Target="../ink/ink542.xml"/><Relationship Id="rId751" Type="http://schemas.openxmlformats.org/officeDocument/2006/relationships/customXml" Target="../ink/ink749.xml"/><Relationship Id="rId849" Type="http://schemas.openxmlformats.org/officeDocument/2006/relationships/customXml" Target="../ink/ink847.xml"/><Relationship Id="rId1174" Type="http://schemas.openxmlformats.org/officeDocument/2006/relationships/customXml" Target="../ink/ink1172.xml"/><Relationship Id="rId1381" Type="http://schemas.openxmlformats.org/officeDocument/2006/relationships/customXml" Target="../ink/ink1379.xml"/><Relationship Id="rId1479" Type="http://schemas.openxmlformats.org/officeDocument/2006/relationships/customXml" Target="../ink/ink1477.xml"/><Relationship Id="rId1686" Type="http://schemas.openxmlformats.org/officeDocument/2006/relationships/customXml" Target="../ink/ink1684.xml"/><Relationship Id="rId404" Type="http://schemas.openxmlformats.org/officeDocument/2006/relationships/customXml" Target="../ink/ink402.xml"/><Relationship Id="rId611" Type="http://schemas.openxmlformats.org/officeDocument/2006/relationships/customXml" Target="../ink/ink609.xml"/><Relationship Id="rId1034" Type="http://schemas.openxmlformats.org/officeDocument/2006/relationships/customXml" Target="../ink/ink1032.xml"/><Relationship Id="rId1241" Type="http://schemas.openxmlformats.org/officeDocument/2006/relationships/customXml" Target="../ink/ink1239.xml"/><Relationship Id="rId1339" Type="http://schemas.openxmlformats.org/officeDocument/2006/relationships/customXml" Target="../ink/ink1337.xml"/><Relationship Id="rId1893" Type="http://schemas.openxmlformats.org/officeDocument/2006/relationships/customXml" Target="../ink/ink1891.xml"/><Relationship Id="rId709" Type="http://schemas.openxmlformats.org/officeDocument/2006/relationships/customXml" Target="../ink/ink707.xml"/><Relationship Id="rId916" Type="http://schemas.openxmlformats.org/officeDocument/2006/relationships/customXml" Target="../ink/ink914.xml"/><Relationship Id="rId1101" Type="http://schemas.openxmlformats.org/officeDocument/2006/relationships/customXml" Target="../ink/ink1099.xml"/><Relationship Id="rId1546" Type="http://schemas.openxmlformats.org/officeDocument/2006/relationships/customXml" Target="../ink/ink1544.xml"/><Relationship Id="rId1753" Type="http://schemas.openxmlformats.org/officeDocument/2006/relationships/customXml" Target="../ink/ink1751.xml"/><Relationship Id="rId1960" Type="http://schemas.openxmlformats.org/officeDocument/2006/relationships/customXml" Target="../ink/ink1958.xml"/><Relationship Id="rId45" Type="http://schemas.openxmlformats.org/officeDocument/2006/relationships/customXml" Target="../ink/ink43.xml"/><Relationship Id="rId1406" Type="http://schemas.openxmlformats.org/officeDocument/2006/relationships/customXml" Target="../ink/ink1404.xml"/><Relationship Id="rId1613" Type="http://schemas.openxmlformats.org/officeDocument/2006/relationships/customXml" Target="../ink/ink1611.xml"/><Relationship Id="rId1820" Type="http://schemas.openxmlformats.org/officeDocument/2006/relationships/customXml" Target="../ink/ink1818.xml"/><Relationship Id="rId194" Type="http://schemas.openxmlformats.org/officeDocument/2006/relationships/customXml" Target="../ink/ink192.xml"/><Relationship Id="rId1918" Type="http://schemas.openxmlformats.org/officeDocument/2006/relationships/customXml" Target="../ink/ink1916.xml"/><Relationship Id="rId261" Type="http://schemas.openxmlformats.org/officeDocument/2006/relationships/customXml" Target="../ink/ink259.xml"/><Relationship Id="rId499" Type="http://schemas.openxmlformats.org/officeDocument/2006/relationships/customXml" Target="../ink/ink497.xml"/><Relationship Id="rId359" Type="http://schemas.openxmlformats.org/officeDocument/2006/relationships/customXml" Target="../ink/ink357.xml"/><Relationship Id="rId566" Type="http://schemas.openxmlformats.org/officeDocument/2006/relationships/customXml" Target="../ink/ink564.xml"/><Relationship Id="rId773" Type="http://schemas.openxmlformats.org/officeDocument/2006/relationships/customXml" Target="../ink/ink771.xml"/><Relationship Id="rId1196" Type="http://schemas.openxmlformats.org/officeDocument/2006/relationships/customXml" Target="../ink/ink1194.xml"/><Relationship Id="rId121" Type="http://schemas.openxmlformats.org/officeDocument/2006/relationships/customXml" Target="../ink/ink119.xml"/><Relationship Id="rId219" Type="http://schemas.openxmlformats.org/officeDocument/2006/relationships/customXml" Target="../ink/ink217.xml"/><Relationship Id="rId426" Type="http://schemas.openxmlformats.org/officeDocument/2006/relationships/customXml" Target="../ink/ink424.xml"/><Relationship Id="rId633" Type="http://schemas.openxmlformats.org/officeDocument/2006/relationships/customXml" Target="../ink/ink631.xml"/><Relationship Id="rId980" Type="http://schemas.openxmlformats.org/officeDocument/2006/relationships/customXml" Target="../ink/ink978.xml"/><Relationship Id="rId1056" Type="http://schemas.openxmlformats.org/officeDocument/2006/relationships/customXml" Target="../ink/ink1054.xml"/><Relationship Id="rId1263" Type="http://schemas.openxmlformats.org/officeDocument/2006/relationships/customXml" Target="../ink/ink1261.xml"/><Relationship Id="rId840" Type="http://schemas.openxmlformats.org/officeDocument/2006/relationships/customXml" Target="../ink/ink838.xml"/><Relationship Id="rId938" Type="http://schemas.openxmlformats.org/officeDocument/2006/relationships/customXml" Target="../ink/ink936.xml"/><Relationship Id="rId1470" Type="http://schemas.openxmlformats.org/officeDocument/2006/relationships/customXml" Target="../ink/ink1468.xml"/><Relationship Id="rId1568" Type="http://schemas.openxmlformats.org/officeDocument/2006/relationships/customXml" Target="../ink/ink1566.xml"/><Relationship Id="rId1775" Type="http://schemas.openxmlformats.org/officeDocument/2006/relationships/customXml" Target="../ink/ink1773.xml"/><Relationship Id="rId67" Type="http://schemas.openxmlformats.org/officeDocument/2006/relationships/customXml" Target="../ink/ink65.xml"/><Relationship Id="rId700" Type="http://schemas.openxmlformats.org/officeDocument/2006/relationships/customXml" Target="../ink/ink698.xml"/><Relationship Id="rId1123" Type="http://schemas.openxmlformats.org/officeDocument/2006/relationships/customXml" Target="../ink/ink1121.xml"/><Relationship Id="rId1330" Type="http://schemas.openxmlformats.org/officeDocument/2006/relationships/customXml" Target="../ink/ink1328.xml"/><Relationship Id="rId1428" Type="http://schemas.openxmlformats.org/officeDocument/2006/relationships/customXml" Target="../ink/ink1426.xml"/><Relationship Id="rId1635" Type="http://schemas.openxmlformats.org/officeDocument/2006/relationships/customXml" Target="../ink/ink1633.xml"/><Relationship Id="rId1982" Type="http://schemas.openxmlformats.org/officeDocument/2006/relationships/customXml" Target="../ink/ink1980.xml"/><Relationship Id="rId1842" Type="http://schemas.openxmlformats.org/officeDocument/2006/relationships/customXml" Target="../ink/ink1840.xml"/><Relationship Id="rId1702" Type="http://schemas.openxmlformats.org/officeDocument/2006/relationships/customXml" Target="../ink/ink1700.xml"/><Relationship Id="rId283" Type="http://schemas.openxmlformats.org/officeDocument/2006/relationships/customXml" Target="../ink/ink281.xml"/><Relationship Id="rId490" Type="http://schemas.openxmlformats.org/officeDocument/2006/relationships/customXml" Target="../ink/ink488.xml"/><Relationship Id="rId143" Type="http://schemas.openxmlformats.org/officeDocument/2006/relationships/customXml" Target="../ink/ink141.xml"/><Relationship Id="rId350" Type="http://schemas.openxmlformats.org/officeDocument/2006/relationships/customXml" Target="../ink/ink348.xml"/><Relationship Id="rId588" Type="http://schemas.openxmlformats.org/officeDocument/2006/relationships/customXml" Target="../ink/ink586.xml"/><Relationship Id="rId795" Type="http://schemas.openxmlformats.org/officeDocument/2006/relationships/customXml" Target="../ink/ink793.xml"/><Relationship Id="rId2031" Type="http://schemas.openxmlformats.org/officeDocument/2006/relationships/customXml" Target="../ink/ink2029.xml"/><Relationship Id="rId9" Type="http://schemas.openxmlformats.org/officeDocument/2006/relationships/customXml" Target="../ink/ink7.xml"/><Relationship Id="rId210" Type="http://schemas.openxmlformats.org/officeDocument/2006/relationships/customXml" Target="../ink/ink208.xml"/><Relationship Id="rId448" Type="http://schemas.openxmlformats.org/officeDocument/2006/relationships/customXml" Target="../ink/ink446.xml"/><Relationship Id="rId655" Type="http://schemas.openxmlformats.org/officeDocument/2006/relationships/customXml" Target="../ink/ink653.xml"/><Relationship Id="rId862" Type="http://schemas.openxmlformats.org/officeDocument/2006/relationships/customXml" Target="../ink/ink860.xml"/><Relationship Id="rId1078" Type="http://schemas.openxmlformats.org/officeDocument/2006/relationships/customXml" Target="../ink/ink1076.xml"/><Relationship Id="rId1285" Type="http://schemas.openxmlformats.org/officeDocument/2006/relationships/customXml" Target="../ink/ink1283.xml"/><Relationship Id="rId1492" Type="http://schemas.openxmlformats.org/officeDocument/2006/relationships/customXml" Target="../ink/ink1490.xml"/><Relationship Id="rId308" Type="http://schemas.openxmlformats.org/officeDocument/2006/relationships/customXml" Target="../ink/ink306.xml"/><Relationship Id="rId515" Type="http://schemas.openxmlformats.org/officeDocument/2006/relationships/customXml" Target="../ink/ink513.xml"/><Relationship Id="rId722" Type="http://schemas.openxmlformats.org/officeDocument/2006/relationships/customXml" Target="../ink/ink720.xml"/><Relationship Id="rId1145" Type="http://schemas.openxmlformats.org/officeDocument/2006/relationships/customXml" Target="../ink/ink1143.xml"/><Relationship Id="rId1352" Type="http://schemas.openxmlformats.org/officeDocument/2006/relationships/customXml" Target="../ink/ink1350.xml"/><Relationship Id="rId1797" Type="http://schemas.openxmlformats.org/officeDocument/2006/relationships/customXml" Target="../ink/ink1795.xml"/><Relationship Id="rId89" Type="http://schemas.openxmlformats.org/officeDocument/2006/relationships/customXml" Target="../ink/ink87.xml"/><Relationship Id="rId1005" Type="http://schemas.openxmlformats.org/officeDocument/2006/relationships/customXml" Target="../ink/ink1003.xml"/><Relationship Id="rId1212" Type="http://schemas.openxmlformats.org/officeDocument/2006/relationships/customXml" Target="../ink/ink1210.xml"/><Relationship Id="rId1657" Type="http://schemas.openxmlformats.org/officeDocument/2006/relationships/customXml" Target="../ink/ink1655.xml"/><Relationship Id="rId1864" Type="http://schemas.openxmlformats.org/officeDocument/2006/relationships/customXml" Target="../ink/ink1862.xml"/><Relationship Id="rId1517" Type="http://schemas.openxmlformats.org/officeDocument/2006/relationships/customXml" Target="../ink/ink1515.xml"/><Relationship Id="rId1724" Type="http://schemas.openxmlformats.org/officeDocument/2006/relationships/customXml" Target="../ink/ink1722.xml"/><Relationship Id="rId16" Type="http://schemas.openxmlformats.org/officeDocument/2006/relationships/customXml" Target="../ink/ink14.xml"/><Relationship Id="rId1931" Type="http://schemas.openxmlformats.org/officeDocument/2006/relationships/customXml" Target="../ink/ink1929.xml"/><Relationship Id="rId165" Type="http://schemas.openxmlformats.org/officeDocument/2006/relationships/customXml" Target="../ink/ink163.xml"/><Relationship Id="rId372" Type="http://schemas.openxmlformats.org/officeDocument/2006/relationships/customXml" Target="../ink/ink370.xml"/><Relationship Id="rId677" Type="http://schemas.openxmlformats.org/officeDocument/2006/relationships/customXml" Target="../ink/ink675.xml"/><Relationship Id="rId2053" Type="http://schemas.openxmlformats.org/officeDocument/2006/relationships/customXml" Target="../ink/ink2051.xml"/><Relationship Id="rId232" Type="http://schemas.openxmlformats.org/officeDocument/2006/relationships/customXml" Target="../ink/ink230.xml"/><Relationship Id="rId884" Type="http://schemas.openxmlformats.org/officeDocument/2006/relationships/customXml" Target="../ink/ink882.xml"/><Relationship Id="rId537" Type="http://schemas.openxmlformats.org/officeDocument/2006/relationships/customXml" Target="../ink/ink535.xml"/><Relationship Id="rId744" Type="http://schemas.openxmlformats.org/officeDocument/2006/relationships/customXml" Target="../ink/ink742.xml"/><Relationship Id="rId951" Type="http://schemas.openxmlformats.org/officeDocument/2006/relationships/customXml" Target="../ink/ink949.xml"/><Relationship Id="rId1167" Type="http://schemas.openxmlformats.org/officeDocument/2006/relationships/customXml" Target="../ink/ink1165.xml"/><Relationship Id="rId1374" Type="http://schemas.openxmlformats.org/officeDocument/2006/relationships/customXml" Target="../ink/ink1372.xml"/><Relationship Id="rId1581" Type="http://schemas.openxmlformats.org/officeDocument/2006/relationships/customXml" Target="../ink/ink1579.xml"/><Relationship Id="rId1679" Type="http://schemas.openxmlformats.org/officeDocument/2006/relationships/customXml" Target="../ink/ink1677.xml"/><Relationship Id="rId80" Type="http://schemas.openxmlformats.org/officeDocument/2006/relationships/customXml" Target="../ink/ink78.xml"/><Relationship Id="rId604" Type="http://schemas.openxmlformats.org/officeDocument/2006/relationships/customXml" Target="../ink/ink602.xml"/><Relationship Id="rId811" Type="http://schemas.openxmlformats.org/officeDocument/2006/relationships/customXml" Target="../ink/ink809.xml"/><Relationship Id="rId1027" Type="http://schemas.openxmlformats.org/officeDocument/2006/relationships/customXml" Target="../ink/ink1025.xml"/><Relationship Id="rId1234" Type="http://schemas.openxmlformats.org/officeDocument/2006/relationships/customXml" Target="../ink/ink1232.xml"/><Relationship Id="rId1441" Type="http://schemas.openxmlformats.org/officeDocument/2006/relationships/customXml" Target="../ink/ink1439.xml"/><Relationship Id="rId1886" Type="http://schemas.openxmlformats.org/officeDocument/2006/relationships/customXml" Target="../ink/ink1884.xml"/><Relationship Id="rId909" Type="http://schemas.openxmlformats.org/officeDocument/2006/relationships/customXml" Target="../ink/ink907.xml"/><Relationship Id="rId1301" Type="http://schemas.openxmlformats.org/officeDocument/2006/relationships/customXml" Target="../ink/ink1299.xml"/><Relationship Id="rId1539" Type="http://schemas.openxmlformats.org/officeDocument/2006/relationships/customXml" Target="../ink/ink1537.xml"/><Relationship Id="rId1746" Type="http://schemas.openxmlformats.org/officeDocument/2006/relationships/customXml" Target="../ink/ink1744.xml"/><Relationship Id="rId1953" Type="http://schemas.openxmlformats.org/officeDocument/2006/relationships/customXml" Target="../ink/ink1951.xml"/><Relationship Id="rId38" Type="http://schemas.openxmlformats.org/officeDocument/2006/relationships/customXml" Target="../ink/ink36.xml"/><Relationship Id="rId1606" Type="http://schemas.openxmlformats.org/officeDocument/2006/relationships/customXml" Target="../ink/ink1604.xml"/><Relationship Id="rId1813" Type="http://schemas.openxmlformats.org/officeDocument/2006/relationships/customXml" Target="../ink/ink1811.xml"/><Relationship Id="rId187" Type="http://schemas.openxmlformats.org/officeDocument/2006/relationships/customXml" Target="../ink/ink185.xml"/><Relationship Id="rId394" Type="http://schemas.openxmlformats.org/officeDocument/2006/relationships/customXml" Target="../ink/ink392.xml"/><Relationship Id="rId254" Type="http://schemas.openxmlformats.org/officeDocument/2006/relationships/customXml" Target="../ink/ink252.xml"/><Relationship Id="rId699" Type="http://schemas.openxmlformats.org/officeDocument/2006/relationships/customXml" Target="../ink/ink697.xml"/><Relationship Id="rId1091" Type="http://schemas.openxmlformats.org/officeDocument/2006/relationships/customXml" Target="../ink/ink1089.xml"/><Relationship Id="rId114" Type="http://schemas.openxmlformats.org/officeDocument/2006/relationships/customXml" Target="../ink/ink112.xml"/><Relationship Id="rId461" Type="http://schemas.openxmlformats.org/officeDocument/2006/relationships/customXml" Target="../ink/ink459.xml"/><Relationship Id="rId559" Type="http://schemas.openxmlformats.org/officeDocument/2006/relationships/customXml" Target="../ink/ink557.xml"/><Relationship Id="rId766" Type="http://schemas.openxmlformats.org/officeDocument/2006/relationships/customXml" Target="../ink/ink764.xml"/><Relationship Id="rId1189" Type="http://schemas.openxmlformats.org/officeDocument/2006/relationships/customXml" Target="../ink/ink1187.xml"/><Relationship Id="rId1396" Type="http://schemas.openxmlformats.org/officeDocument/2006/relationships/customXml" Target="../ink/ink1394.xml"/><Relationship Id="rId321" Type="http://schemas.openxmlformats.org/officeDocument/2006/relationships/customXml" Target="../ink/ink319.xml"/><Relationship Id="rId419" Type="http://schemas.openxmlformats.org/officeDocument/2006/relationships/customXml" Target="../ink/ink417.xml"/><Relationship Id="rId626" Type="http://schemas.openxmlformats.org/officeDocument/2006/relationships/customXml" Target="../ink/ink624.xml"/><Relationship Id="rId973" Type="http://schemas.openxmlformats.org/officeDocument/2006/relationships/customXml" Target="../ink/ink971.xml"/><Relationship Id="rId1049" Type="http://schemas.openxmlformats.org/officeDocument/2006/relationships/customXml" Target="../ink/ink1047.xml"/><Relationship Id="rId1256" Type="http://schemas.openxmlformats.org/officeDocument/2006/relationships/customXml" Target="../ink/ink1254.xml"/><Relationship Id="rId2002" Type="http://schemas.openxmlformats.org/officeDocument/2006/relationships/customXml" Target="../ink/ink2000.xml"/><Relationship Id="rId833" Type="http://schemas.openxmlformats.org/officeDocument/2006/relationships/customXml" Target="../ink/ink831.xml"/><Relationship Id="rId1116" Type="http://schemas.openxmlformats.org/officeDocument/2006/relationships/customXml" Target="../ink/ink1114.xml"/><Relationship Id="rId1463" Type="http://schemas.openxmlformats.org/officeDocument/2006/relationships/customXml" Target="../ink/ink1461.xml"/><Relationship Id="rId1670" Type="http://schemas.openxmlformats.org/officeDocument/2006/relationships/customXml" Target="../ink/ink1668.xml"/><Relationship Id="rId1768" Type="http://schemas.openxmlformats.org/officeDocument/2006/relationships/customXml" Target="../ink/ink1766.xml"/><Relationship Id="rId900" Type="http://schemas.openxmlformats.org/officeDocument/2006/relationships/customXml" Target="../ink/ink898.xml"/><Relationship Id="rId1323" Type="http://schemas.openxmlformats.org/officeDocument/2006/relationships/customXml" Target="../ink/ink1321.xml"/><Relationship Id="rId1530" Type="http://schemas.openxmlformats.org/officeDocument/2006/relationships/customXml" Target="../ink/ink1528.xml"/><Relationship Id="rId1628" Type="http://schemas.openxmlformats.org/officeDocument/2006/relationships/customXml" Target="../ink/ink1626.xml"/><Relationship Id="rId1975" Type="http://schemas.openxmlformats.org/officeDocument/2006/relationships/customXml" Target="../ink/ink1973.xml"/><Relationship Id="rId1835" Type="http://schemas.openxmlformats.org/officeDocument/2006/relationships/customXml" Target="../ink/ink1833.xml"/><Relationship Id="rId1902" Type="http://schemas.openxmlformats.org/officeDocument/2006/relationships/customXml" Target="../ink/ink1900.xml"/><Relationship Id="rId276" Type="http://schemas.openxmlformats.org/officeDocument/2006/relationships/customXml" Target="../ink/ink274.xml"/><Relationship Id="rId483" Type="http://schemas.openxmlformats.org/officeDocument/2006/relationships/customXml" Target="../ink/ink481.xml"/><Relationship Id="rId690" Type="http://schemas.openxmlformats.org/officeDocument/2006/relationships/customXml" Target="../ink/ink688.xml"/><Relationship Id="rId136" Type="http://schemas.openxmlformats.org/officeDocument/2006/relationships/customXml" Target="../ink/ink134.xml"/><Relationship Id="rId343" Type="http://schemas.openxmlformats.org/officeDocument/2006/relationships/customXml" Target="../ink/ink341.xml"/><Relationship Id="rId550" Type="http://schemas.openxmlformats.org/officeDocument/2006/relationships/customXml" Target="../ink/ink548.xml"/><Relationship Id="rId788" Type="http://schemas.openxmlformats.org/officeDocument/2006/relationships/customXml" Target="../ink/ink786.xml"/><Relationship Id="rId995" Type="http://schemas.openxmlformats.org/officeDocument/2006/relationships/customXml" Target="../ink/ink993.xml"/><Relationship Id="rId1180" Type="http://schemas.openxmlformats.org/officeDocument/2006/relationships/customXml" Target="../ink/ink1178.xml"/><Relationship Id="rId2024" Type="http://schemas.openxmlformats.org/officeDocument/2006/relationships/customXml" Target="../ink/ink2022.xml"/><Relationship Id="rId203" Type="http://schemas.openxmlformats.org/officeDocument/2006/relationships/customXml" Target="../ink/ink201.xml"/><Relationship Id="rId648" Type="http://schemas.openxmlformats.org/officeDocument/2006/relationships/customXml" Target="../ink/ink646.xml"/><Relationship Id="rId855" Type="http://schemas.openxmlformats.org/officeDocument/2006/relationships/customXml" Target="../ink/ink853.xml"/><Relationship Id="rId1040" Type="http://schemas.openxmlformats.org/officeDocument/2006/relationships/customXml" Target="../ink/ink1038.xml"/><Relationship Id="rId1278" Type="http://schemas.openxmlformats.org/officeDocument/2006/relationships/customXml" Target="../ink/ink1276.xml"/><Relationship Id="rId1485" Type="http://schemas.openxmlformats.org/officeDocument/2006/relationships/customXml" Target="../ink/ink1483.xml"/><Relationship Id="rId1692" Type="http://schemas.openxmlformats.org/officeDocument/2006/relationships/customXml" Target="../ink/ink1690.xml"/><Relationship Id="rId410" Type="http://schemas.openxmlformats.org/officeDocument/2006/relationships/customXml" Target="../ink/ink408.xml"/><Relationship Id="rId508" Type="http://schemas.openxmlformats.org/officeDocument/2006/relationships/customXml" Target="../ink/ink506.xml"/><Relationship Id="rId715" Type="http://schemas.openxmlformats.org/officeDocument/2006/relationships/customXml" Target="../ink/ink713.xml"/><Relationship Id="rId922" Type="http://schemas.openxmlformats.org/officeDocument/2006/relationships/customXml" Target="../ink/ink920.xml"/><Relationship Id="rId1138" Type="http://schemas.openxmlformats.org/officeDocument/2006/relationships/customXml" Target="../ink/ink1136.xml"/><Relationship Id="rId1345" Type="http://schemas.openxmlformats.org/officeDocument/2006/relationships/customXml" Target="../ink/ink1343.xml"/><Relationship Id="rId1552" Type="http://schemas.openxmlformats.org/officeDocument/2006/relationships/customXml" Target="../ink/ink1550.xml"/><Relationship Id="rId1997" Type="http://schemas.openxmlformats.org/officeDocument/2006/relationships/customXml" Target="../ink/ink1995.xml"/><Relationship Id="rId1205" Type="http://schemas.openxmlformats.org/officeDocument/2006/relationships/customXml" Target="../ink/ink1203.xml"/><Relationship Id="rId1857" Type="http://schemas.openxmlformats.org/officeDocument/2006/relationships/customXml" Target="../ink/ink1855.xml"/><Relationship Id="rId51" Type="http://schemas.openxmlformats.org/officeDocument/2006/relationships/customXml" Target="../ink/ink49.xml"/><Relationship Id="rId1412" Type="http://schemas.openxmlformats.org/officeDocument/2006/relationships/customXml" Target="../ink/ink1410.xml"/><Relationship Id="rId1717" Type="http://schemas.openxmlformats.org/officeDocument/2006/relationships/customXml" Target="../ink/ink1715.xml"/><Relationship Id="rId1924" Type="http://schemas.openxmlformats.org/officeDocument/2006/relationships/customXml" Target="../ink/ink1922.xml"/><Relationship Id="rId298" Type="http://schemas.openxmlformats.org/officeDocument/2006/relationships/customXml" Target="../ink/ink296.xml"/><Relationship Id="rId158" Type="http://schemas.openxmlformats.org/officeDocument/2006/relationships/customXml" Target="../ink/ink156.xml"/><Relationship Id="rId365" Type="http://schemas.openxmlformats.org/officeDocument/2006/relationships/customXml" Target="../ink/ink363.xml"/><Relationship Id="rId572" Type="http://schemas.openxmlformats.org/officeDocument/2006/relationships/customXml" Target="../ink/ink570.xml"/><Relationship Id="rId2046" Type="http://schemas.openxmlformats.org/officeDocument/2006/relationships/customXml" Target="../ink/ink2044.xml"/><Relationship Id="rId225" Type="http://schemas.openxmlformats.org/officeDocument/2006/relationships/customXml" Target="../ink/ink223.xml"/><Relationship Id="rId432" Type="http://schemas.openxmlformats.org/officeDocument/2006/relationships/customXml" Target="../ink/ink430.xml"/><Relationship Id="rId877" Type="http://schemas.openxmlformats.org/officeDocument/2006/relationships/customXml" Target="../ink/ink875.xml"/><Relationship Id="rId1062" Type="http://schemas.openxmlformats.org/officeDocument/2006/relationships/customXml" Target="../ink/ink1060.xml"/><Relationship Id="rId737" Type="http://schemas.openxmlformats.org/officeDocument/2006/relationships/customXml" Target="../ink/ink735.xml"/><Relationship Id="rId944" Type="http://schemas.openxmlformats.org/officeDocument/2006/relationships/customXml" Target="../ink/ink942.xml"/><Relationship Id="rId1367" Type="http://schemas.openxmlformats.org/officeDocument/2006/relationships/customXml" Target="../ink/ink1365.xml"/><Relationship Id="rId1574" Type="http://schemas.openxmlformats.org/officeDocument/2006/relationships/customXml" Target="../ink/ink1572.xml"/><Relationship Id="rId1781" Type="http://schemas.openxmlformats.org/officeDocument/2006/relationships/customXml" Target="../ink/ink1779.xml"/><Relationship Id="rId73" Type="http://schemas.openxmlformats.org/officeDocument/2006/relationships/customXml" Target="../ink/ink71.xml"/><Relationship Id="rId804" Type="http://schemas.openxmlformats.org/officeDocument/2006/relationships/customXml" Target="../ink/ink802.xml"/><Relationship Id="rId1227" Type="http://schemas.openxmlformats.org/officeDocument/2006/relationships/customXml" Target="../ink/ink1225.xml"/><Relationship Id="rId1434" Type="http://schemas.openxmlformats.org/officeDocument/2006/relationships/customXml" Target="../ink/ink1432.xml"/><Relationship Id="rId1641" Type="http://schemas.openxmlformats.org/officeDocument/2006/relationships/customXml" Target="../ink/ink1639.xml"/><Relationship Id="rId1879" Type="http://schemas.openxmlformats.org/officeDocument/2006/relationships/customXml" Target="../ink/ink1877.xml"/><Relationship Id="rId1501" Type="http://schemas.openxmlformats.org/officeDocument/2006/relationships/customXml" Target="../ink/ink1499.xml"/><Relationship Id="rId1739" Type="http://schemas.openxmlformats.org/officeDocument/2006/relationships/customXml" Target="../ink/ink1737.xml"/><Relationship Id="rId1946" Type="http://schemas.openxmlformats.org/officeDocument/2006/relationships/customXml" Target="../ink/ink1944.xml"/><Relationship Id="rId1806" Type="http://schemas.openxmlformats.org/officeDocument/2006/relationships/customXml" Target="../ink/ink1804.xml"/><Relationship Id="rId387" Type="http://schemas.openxmlformats.org/officeDocument/2006/relationships/customXml" Target="../ink/ink385.xml"/><Relationship Id="rId594" Type="http://schemas.openxmlformats.org/officeDocument/2006/relationships/customXml" Target="../ink/ink592.xml"/><Relationship Id="rId247" Type="http://schemas.openxmlformats.org/officeDocument/2006/relationships/customXml" Target="../ink/ink245.xml"/><Relationship Id="rId899" Type="http://schemas.openxmlformats.org/officeDocument/2006/relationships/customXml" Target="../ink/ink897.xml"/><Relationship Id="rId1084" Type="http://schemas.openxmlformats.org/officeDocument/2006/relationships/customXml" Target="../ink/ink1082.xml"/><Relationship Id="rId107" Type="http://schemas.openxmlformats.org/officeDocument/2006/relationships/customXml" Target="../ink/ink105.xml"/><Relationship Id="rId454" Type="http://schemas.openxmlformats.org/officeDocument/2006/relationships/customXml" Target="../ink/ink452.xml"/><Relationship Id="rId661" Type="http://schemas.openxmlformats.org/officeDocument/2006/relationships/customXml" Target="../ink/ink659.xml"/><Relationship Id="rId759" Type="http://schemas.openxmlformats.org/officeDocument/2006/relationships/customXml" Target="../ink/ink757.xml"/><Relationship Id="rId966" Type="http://schemas.openxmlformats.org/officeDocument/2006/relationships/customXml" Target="../ink/ink964.xml"/><Relationship Id="rId1291" Type="http://schemas.openxmlformats.org/officeDocument/2006/relationships/customXml" Target="../ink/ink1289.xml"/><Relationship Id="rId1389" Type="http://schemas.openxmlformats.org/officeDocument/2006/relationships/customXml" Target="../ink/ink1387.xml"/><Relationship Id="rId1596" Type="http://schemas.openxmlformats.org/officeDocument/2006/relationships/customXml" Target="../ink/ink1594.xml"/><Relationship Id="rId314" Type="http://schemas.openxmlformats.org/officeDocument/2006/relationships/customXml" Target="../ink/ink312.xml"/><Relationship Id="rId521" Type="http://schemas.openxmlformats.org/officeDocument/2006/relationships/customXml" Target="../ink/ink519.xml"/><Relationship Id="rId619" Type="http://schemas.openxmlformats.org/officeDocument/2006/relationships/customXml" Target="../ink/ink617.xml"/><Relationship Id="rId1151" Type="http://schemas.openxmlformats.org/officeDocument/2006/relationships/customXml" Target="../ink/ink1149.xml"/><Relationship Id="rId1249" Type="http://schemas.openxmlformats.org/officeDocument/2006/relationships/customXml" Target="../ink/ink1247.xml"/><Relationship Id="rId95" Type="http://schemas.openxmlformats.org/officeDocument/2006/relationships/customXml" Target="../ink/ink93.xml"/><Relationship Id="rId826" Type="http://schemas.openxmlformats.org/officeDocument/2006/relationships/customXml" Target="../ink/ink824.xml"/><Relationship Id="rId1011" Type="http://schemas.openxmlformats.org/officeDocument/2006/relationships/customXml" Target="../ink/ink1009.xml"/><Relationship Id="rId1109" Type="http://schemas.openxmlformats.org/officeDocument/2006/relationships/customXml" Target="../ink/ink1107.xml"/><Relationship Id="rId1456" Type="http://schemas.openxmlformats.org/officeDocument/2006/relationships/customXml" Target="../ink/ink1454.xml"/><Relationship Id="rId1663" Type="http://schemas.openxmlformats.org/officeDocument/2006/relationships/customXml" Target="../ink/ink1661.xml"/><Relationship Id="rId1870" Type="http://schemas.openxmlformats.org/officeDocument/2006/relationships/customXml" Target="../ink/ink1868.xml"/><Relationship Id="rId1968" Type="http://schemas.openxmlformats.org/officeDocument/2006/relationships/customXml" Target="../ink/ink1966.xml"/><Relationship Id="rId1316" Type="http://schemas.openxmlformats.org/officeDocument/2006/relationships/customXml" Target="../ink/ink1314.xml"/><Relationship Id="rId1523" Type="http://schemas.openxmlformats.org/officeDocument/2006/relationships/customXml" Target="../ink/ink1521.xml"/><Relationship Id="rId1730" Type="http://schemas.openxmlformats.org/officeDocument/2006/relationships/customXml" Target="../ink/ink1728.xml"/><Relationship Id="rId22" Type="http://schemas.openxmlformats.org/officeDocument/2006/relationships/customXml" Target="../ink/ink20.xml"/><Relationship Id="rId1828" Type="http://schemas.openxmlformats.org/officeDocument/2006/relationships/customXml" Target="../ink/ink1826.xml"/><Relationship Id="rId171" Type="http://schemas.openxmlformats.org/officeDocument/2006/relationships/customXml" Target="../ink/ink169.xml"/><Relationship Id="rId269" Type="http://schemas.openxmlformats.org/officeDocument/2006/relationships/customXml" Target="../ink/ink267.xml"/><Relationship Id="rId476" Type="http://schemas.openxmlformats.org/officeDocument/2006/relationships/customXml" Target="../ink/ink474.xml"/><Relationship Id="rId683" Type="http://schemas.openxmlformats.org/officeDocument/2006/relationships/customXml" Target="../ink/ink681.xml"/><Relationship Id="rId890" Type="http://schemas.openxmlformats.org/officeDocument/2006/relationships/customXml" Target="../ink/ink888.xml"/><Relationship Id="rId129" Type="http://schemas.openxmlformats.org/officeDocument/2006/relationships/customXml" Target="../ink/ink127.xml"/><Relationship Id="rId336" Type="http://schemas.openxmlformats.org/officeDocument/2006/relationships/customXml" Target="../ink/ink334.xml"/><Relationship Id="rId543" Type="http://schemas.openxmlformats.org/officeDocument/2006/relationships/customXml" Target="../ink/ink541.xml"/><Relationship Id="rId988" Type="http://schemas.openxmlformats.org/officeDocument/2006/relationships/customXml" Target="../ink/ink986.xml"/><Relationship Id="rId1173" Type="http://schemas.openxmlformats.org/officeDocument/2006/relationships/customXml" Target="../ink/ink1171.xml"/><Relationship Id="rId1380" Type="http://schemas.openxmlformats.org/officeDocument/2006/relationships/customXml" Target="../ink/ink1378.xml"/><Relationship Id="rId2017" Type="http://schemas.openxmlformats.org/officeDocument/2006/relationships/customXml" Target="../ink/ink2015.xml"/><Relationship Id="rId403" Type="http://schemas.openxmlformats.org/officeDocument/2006/relationships/customXml" Target="../ink/ink401.xml"/><Relationship Id="rId750" Type="http://schemas.openxmlformats.org/officeDocument/2006/relationships/customXml" Target="../ink/ink748.xml"/><Relationship Id="rId848" Type="http://schemas.openxmlformats.org/officeDocument/2006/relationships/customXml" Target="../ink/ink846.xml"/><Relationship Id="rId1033" Type="http://schemas.openxmlformats.org/officeDocument/2006/relationships/customXml" Target="../ink/ink1031.xml"/><Relationship Id="rId1478" Type="http://schemas.openxmlformats.org/officeDocument/2006/relationships/customXml" Target="../ink/ink1476.xml"/><Relationship Id="rId1685" Type="http://schemas.openxmlformats.org/officeDocument/2006/relationships/customXml" Target="../ink/ink1683.xml"/><Relationship Id="rId1892" Type="http://schemas.openxmlformats.org/officeDocument/2006/relationships/customXml" Target="../ink/ink1890.xml"/><Relationship Id="rId610" Type="http://schemas.openxmlformats.org/officeDocument/2006/relationships/customXml" Target="../ink/ink608.xml"/><Relationship Id="rId708" Type="http://schemas.openxmlformats.org/officeDocument/2006/relationships/customXml" Target="../ink/ink706.xml"/><Relationship Id="rId915" Type="http://schemas.openxmlformats.org/officeDocument/2006/relationships/customXml" Target="../ink/ink913.xml"/><Relationship Id="rId1240" Type="http://schemas.openxmlformats.org/officeDocument/2006/relationships/customXml" Target="../ink/ink1238.xml"/><Relationship Id="rId1338" Type="http://schemas.openxmlformats.org/officeDocument/2006/relationships/customXml" Target="../ink/ink1336.xml"/><Relationship Id="rId1545" Type="http://schemas.openxmlformats.org/officeDocument/2006/relationships/customXml" Target="../ink/ink1543.xml"/><Relationship Id="rId1100" Type="http://schemas.openxmlformats.org/officeDocument/2006/relationships/customXml" Target="../ink/ink1098.xml"/><Relationship Id="rId1405" Type="http://schemas.openxmlformats.org/officeDocument/2006/relationships/customXml" Target="../ink/ink1403.xml"/><Relationship Id="rId1752" Type="http://schemas.openxmlformats.org/officeDocument/2006/relationships/customXml" Target="../ink/ink1750.xml"/><Relationship Id="rId44" Type="http://schemas.openxmlformats.org/officeDocument/2006/relationships/customXml" Target="../ink/ink42.xml"/><Relationship Id="rId1612" Type="http://schemas.openxmlformats.org/officeDocument/2006/relationships/customXml" Target="../ink/ink1610.xml"/><Relationship Id="rId1917" Type="http://schemas.openxmlformats.org/officeDocument/2006/relationships/customXml" Target="../ink/ink1915.xml"/><Relationship Id="rId193" Type="http://schemas.openxmlformats.org/officeDocument/2006/relationships/customXml" Target="../ink/ink191.xml"/><Relationship Id="rId498" Type="http://schemas.openxmlformats.org/officeDocument/2006/relationships/customXml" Target="../ink/ink496.xml"/><Relationship Id="rId260" Type="http://schemas.openxmlformats.org/officeDocument/2006/relationships/customXml" Target="../ink/ink258.xml"/><Relationship Id="rId120" Type="http://schemas.openxmlformats.org/officeDocument/2006/relationships/customXml" Target="../ink/ink118.xml"/><Relationship Id="rId358" Type="http://schemas.openxmlformats.org/officeDocument/2006/relationships/customXml" Target="../ink/ink356.xml"/><Relationship Id="rId565" Type="http://schemas.openxmlformats.org/officeDocument/2006/relationships/customXml" Target="../ink/ink563.xml"/><Relationship Id="rId772" Type="http://schemas.openxmlformats.org/officeDocument/2006/relationships/customXml" Target="../ink/ink770.xml"/><Relationship Id="rId1195" Type="http://schemas.openxmlformats.org/officeDocument/2006/relationships/customXml" Target="../ink/ink1193.xml"/><Relationship Id="rId2039" Type="http://schemas.openxmlformats.org/officeDocument/2006/relationships/customXml" Target="../ink/ink2037.xml"/><Relationship Id="rId218" Type="http://schemas.openxmlformats.org/officeDocument/2006/relationships/customXml" Target="../ink/ink216.xml"/><Relationship Id="rId425" Type="http://schemas.openxmlformats.org/officeDocument/2006/relationships/customXml" Target="../ink/ink423.xml"/><Relationship Id="rId632" Type="http://schemas.openxmlformats.org/officeDocument/2006/relationships/customXml" Target="../ink/ink630.xml"/><Relationship Id="rId1055" Type="http://schemas.openxmlformats.org/officeDocument/2006/relationships/customXml" Target="../ink/ink1053.xml"/><Relationship Id="rId1262" Type="http://schemas.openxmlformats.org/officeDocument/2006/relationships/customXml" Target="../ink/ink1260.xml"/><Relationship Id="rId937" Type="http://schemas.openxmlformats.org/officeDocument/2006/relationships/customXml" Target="../ink/ink935.xml"/><Relationship Id="rId1122" Type="http://schemas.openxmlformats.org/officeDocument/2006/relationships/customXml" Target="../ink/ink1120.xml"/><Relationship Id="rId1567" Type="http://schemas.openxmlformats.org/officeDocument/2006/relationships/customXml" Target="../ink/ink1565.xml"/><Relationship Id="rId1774" Type="http://schemas.openxmlformats.org/officeDocument/2006/relationships/customXml" Target="../ink/ink1772.xml"/><Relationship Id="rId1981" Type="http://schemas.openxmlformats.org/officeDocument/2006/relationships/customXml" Target="../ink/ink1979.xml"/><Relationship Id="rId66" Type="http://schemas.openxmlformats.org/officeDocument/2006/relationships/customXml" Target="../ink/ink64.xml"/><Relationship Id="rId1427" Type="http://schemas.openxmlformats.org/officeDocument/2006/relationships/customXml" Target="../ink/ink1425.xml"/><Relationship Id="rId1634" Type="http://schemas.openxmlformats.org/officeDocument/2006/relationships/customXml" Target="../ink/ink1632.xml"/><Relationship Id="rId1841" Type="http://schemas.openxmlformats.org/officeDocument/2006/relationships/customXml" Target="../ink/ink1839.xml"/><Relationship Id="rId1939" Type="http://schemas.openxmlformats.org/officeDocument/2006/relationships/customXml" Target="../ink/ink1937.xml"/><Relationship Id="rId1701" Type="http://schemas.openxmlformats.org/officeDocument/2006/relationships/customXml" Target="../ink/ink1699.xml"/><Relationship Id="rId282" Type="http://schemas.openxmlformats.org/officeDocument/2006/relationships/customXml" Target="../ink/ink280.xml"/><Relationship Id="rId587" Type="http://schemas.openxmlformats.org/officeDocument/2006/relationships/customXml" Target="../ink/ink585.xml"/><Relationship Id="rId8" Type="http://schemas.openxmlformats.org/officeDocument/2006/relationships/customXml" Target="../ink/ink6.xml"/><Relationship Id="rId142" Type="http://schemas.openxmlformats.org/officeDocument/2006/relationships/customXml" Target="../ink/ink140.xml"/><Relationship Id="rId447" Type="http://schemas.openxmlformats.org/officeDocument/2006/relationships/customXml" Target="../ink/ink445.xml"/><Relationship Id="rId794" Type="http://schemas.openxmlformats.org/officeDocument/2006/relationships/customXml" Target="../ink/ink792.xml"/><Relationship Id="rId1077" Type="http://schemas.openxmlformats.org/officeDocument/2006/relationships/customXml" Target="../ink/ink1075.xml"/><Relationship Id="rId2030" Type="http://schemas.openxmlformats.org/officeDocument/2006/relationships/customXml" Target="../ink/ink2028.xml"/><Relationship Id="rId654" Type="http://schemas.openxmlformats.org/officeDocument/2006/relationships/customXml" Target="../ink/ink652.xml"/><Relationship Id="rId861" Type="http://schemas.openxmlformats.org/officeDocument/2006/relationships/customXml" Target="../ink/ink859.xml"/><Relationship Id="rId959" Type="http://schemas.openxmlformats.org/officeDocument/2006/relationships/customXml" Target="../ink/ink957.xml"/><Relationship Id="rId1284" Type="http://schemas.openxmlformats.org/officeDocument/2006/relationships/customXml" Target="../ink/ink1282.xml"/><Relationship Id="rId1491" Type="http://schemas.openxmlformats.org/officeDocument/2006/relationships/customXml" Target="../ink/ink1489.xml"/><Relationship Id="rId1589" Type="http://schemas.openxmlformats.org/officeDocument/2006/relationships/customXml" Target="../ink/ink1587.xml"/><Relationship Id="rId307" Type="http://schemas.openxmlformats.org/officeDocument/2006/relationships/customXml" Target="../ink/ink305.xml"/><Relationship Id="rId514" Type="http://schemas.openxmlformats.org/officeDocument/2006/relationships/customXml" Target="../ink/ink512.xml"/><Relationship Id="rId721" Type="http://schemas.openxmlformats.org/officeDocument/2006/relationships/customXml" Target="../ink/ink719.xml"/><Relationship Id="rId1144" Type="http://schemas.openxmlformats.org/officeDocument/2006/relationships/customXml" Target="../ink/ink1142.xml"/><Relationship Id="rId1351" Type="http://schemas.openxmlformats.org/officeDocument/2006/relationships/customXml" Target="../ink/ink1349.xml"/><Relationship Id="rId1449" Type="http://schemas.openxmlformats.org/officeDocument/2006/relationships/customXml" Target="../ink/ink1447.xml"/><Relationship Id="rId1796" Type="http://schemas.openxmlformats.org/officeDocument/2006/relationships/customXml" Target="../ink/ink1794.xml"/><Relationship Id="rId88" Type="http://schemas.openxmlformats.org/officeDocument/2006/relationships/customXml" Target="../ink/ink86.xml"/><Relationship Id="rId819" Type="http://schemas.openxmlformats.org/officeDocument/2006/relationships/customXml" Target="../ink/ink817.xml"/><Relationship Id="rId1004" Type="http://schemas.openxmlformats.org/officeDocument/2006/relationships/customXml" Target="../ink/ink1002.xml"/><Relationship Id="rId1211" Type="http://schemas.openxmlformats.org/officeDocument/2006/relationships/customXml" Target="../ink/ink1209.xml"/><Relationship Id="rId1656" Type="http://schemas.openxmlformats.org/officeDocument/2006/relationships/customXml" Target="../ink/ink1654.xml"/><Relationship Id="rId1863" Type="http://schemas.openxmlformats.org/officeDocument/2006/relationships/customXml" Target="../ink/ink1861.xml"/><Relationship Id="rId1309" Type="http://schemas.openxmlformats.org/officeDocument/2006/relationships/customXml" Target="../ink/ink1307.xml"/><Relationship Id="rId1516" Type="http://schemas.openxmlformats.org/officeDocument/2006/relationships/customXml" Target="../ink/ink1514.xml"/><Relationship Id="rId1723" Type="http://schemas.openxmlformats.org/officeDocument/2006/relationships/customXml" Target="../ink/ink1721.xml"/><Relationship Id="rId1930" Type="http://schemas.openxmlformats.org/officeDocument/2006/relationships/customXml" Target="../ink/ink1928.xml"/><Relationship Id="rId15" Type="http://schemas.openxmlformats.org/officeDocument/2006/relationships/customXml" Target="../ink/ink13.xml"/><Relationship Id="rId164" Type="http://schemas.openxmlformats.org/officeDocument/2006/relationships/customXml" Target="../ink/ink162.xml"/><Relationship Id="rId371" Type="http://schemas.openxmlformats.org/officeDocument/2006/relationships/customXml" Target="../ink/ink369.xml"/><Relationship Id="rId2052" Type="http://schemas.openxmlformats.org/officeDocument/2006/relationships/customXml" Target="../ink/ink2050.xml"/><Relationship Id="rId469" Type="http://schemas.openxmlformats.org/officeDocument/2006/relationships/customXml" Target="../ink/ink467.xml"/><Relationship Id="rId676" Type="http://schemas.openxmlformats.org/officeDocument/2006/relationships/customXml" Target="../ink/ink674.xml"/><Relationship Id="rId883" Type="http://schemas.openxmlformats.org/officeDocument/2006/relationships/customXml" Target="../ink/ink881.xml"/><Relationship Id="rId1099" Type="http://schemas.openxmlformats.org/officeDocument/2006/relationships/customXml" Target="../ink/ink1097.xml"/><Relationship Id="rId231" Type="http://schemas.openxmlformats.org/officeDocument/2006/relationships/customXml" Target="../ink/ink229.xml"/><Relationship Id="rId329" Type="http://schemas.openxmlformats.org/officeDocument/2006/relationships/customXml" Target="../ink/ink327.xml"/><Relationship Id="rId536" Type="http://schemas.openxmlformats.org/officeDocument/2006/relationships/customXml" Target="../ink/ink534.xml"/><Relationship Id="rId1166" Type="http://schemas.openxmlformats.org/officeDocument/2006/relationships/customXml" Target="../ink/ink1164.xml"/><Relationship Id="rId1373" Type="http://schemas.openxmlformats.org/officeDocument/2006/relationships/customXml" Target="../ink/ink1371.xml"/><Relationship Id="rId743" Type="http://schemas.openxmlformats.org/officeDocument/2006/relationships/customXml" Target="../ink/ink741.xml"/><Relationship Id="rId950" Type="http://schemas.openxmlformats.org/officeDocument/2006/relationships/customXml" Target="../ink/ink948.xml"/><Relationship Id="rId1026" Type="http://schemas.openxmlformats.org/officeDocument/2006/relationships/customXml" Target="../ink/ink1024.xml"/><Relationship Id="rId1580" Type="http://schemas.openxmlformats.org/officeDocument/2006/relationships/customXml" Target="../ink/ink1578.xml"/><Relationship Id="rId1678" Type="http://schemas.openxmlformats.org/officeDocument/2006/relationships/customXml" Target="../ink/ink1676.xml"/><Relationship Id="rId1885" Type="http://schemas.openxmlformats.org/officeDocument/2006/relationships/customXml" Target="../ink/ink1883.xml"/><Relationship Id="rId603" Type="http://schemas.openxmlformats.org/officeDocument/2006/relationships/customXml" Target="../ink/ink601.xml"/><Relationship Id="rId810" Type="http://schemas.openxmlformats.org/officeDocument/2006/relationships/customXml" Target="../ink/ink808.xml"/><Relationship Id="rId908" Type="http://schemas.openxmlformats.org/officeDocument/2006/relationships/customXml" Target="../ink/ink906.xml"/><Relationship Id="rId1233" Type="http://schemas.openxmlformats.org/officeDocument/2006/relationships/customXml" Target="../ink/ink1231.xml"/><Relationship Id="rId1440" Type="http://schemas.openxmlformats.org/officeDocument/2006/relationships/customXml" Target="../ink/ink1438.xml"/><Relationship Id="rId1538" Type="http://schemas.openxmlformats.org/officeDocument/2006/relationships/customXml" Target="../ink/ink1536.xml"/><Relationship Id="rId1300" Type="http://schemas.openxmlformats.org/officeDocument/2006/relationships/customXml" Target="../ink/ink1298.xml"/><Relationship Id="rId1745" Type="http://schemas.openxmlformats.org/officeDocument/2006/relationships/customXml" Target="../ink/ink1743.xml"/><Relationship Id="rId1952" Type="http://schemas.openxmlformats.org/officeDocument/2006/relationships/customXml" Target="../ink/ink1950.xml"/><Relationship Id="rId37" Type="http://schemas.openxmlformats.org/officeDocument/2006/relationships/customXml" Target="../ink/ink35.xml"/><Relationship Id="rId1605" Type="http://schemas.openxmlformats.org/officeDocument/2006/relationships/customXml" Target="../ink/ink1603.xml"/><Relationship Id="rId1812" Type="http://schemas.openxmlformats.org/officeDocument/2006/relationships/customXml" Target="../ink/ink1810.xml"/><Relationship Id="rId186" Type="http://schemas.openxmlformats.org/officeDocument/2006/relationships/customXml" Target="../ink/ink184.xml"/><Relationship Id="rId393" Type="http://schemas.openxmlformats.org/officeDocument/2006/relationships/customXml" Target="../ink/ink391.xml"/><Relationship Id="rId253" Type="http://schemas.openxmlformats.org/officeDocument/2006/relationships/customXml" Target="../ink/ink251.xml"/><Relationship Id="rId460" Type="http://schemas.openxmlformats.org/officeDocument/2006/relationships/customXml" Target="../ink/ink458.xml"/><Relationship Id="rId698" Type="http://schemas.openxmlformats.org/officeDocument/2006/relationships/customXml" Target="../ink/ink696.xml"/><Relationship Id="rId1090" Type="http://schemas.openxmlformats.org/officeDocument/2006/relationships/customXml" Target="../ink/ink1088.xml"/><Relationship Id="rId113" Type="http://schemas.openxmlformats.org/officeDocument/2006/relationships/customXml" Target="../ink/ink111.xml"/><Relationship Id="rId320" Type="http://schemas.openxmlformats.org/officeDocument/2006/relationships/customXml" Target="../ink/ink318.xml"/><Relationship Id="rId558" Type="http://schemas.openxmlformats.org/officeDocument/2006/relationships/customXml" Target="../ink/ink556.xml"/><Relationship Id="rId765" Type="http://schemas.openxmlformats.org/officeDocument/2006/relationships/customXml" Target="../ink/ink763.xml"/><Relationship Id="rId972" Type="http://schemas.openxmlformats.org/officeDocument/2006/relationships/customXml" Target="../ink/ink970.xml"/><Relationship Id="rId1188" Type="http://schemas.openxmlformats.org/officeDocument/2006/relationships/customXml" Target="../ink/ink1186.xml"/><Relationship Id="rId1395" Type="http://schemas.openxmlformats.org/officeDocument/2006/relationships/customXml" Target="../ink/ink1393.xml"/><Relationship Id="rId2001" Type="http://schemas.openxmlformats.org/officeDocument/2006/relationships/customXml" Target="../ink/ink1999.xml"/><Relationship Id="rId418" Type="http://schemas.openxmlformats.org/officeDocument/2006/relationships/customXml" Target="../ink/ink416.xml"/><Relationship Id="rId625" Type="http://schemas.openxmlformats.org/officeDocument/2006/relationships/customXml" Target="../ink/ink623.xml"/><Relationship Id="rId832" Type="http://schemas.openxmlformats.org/officeDocument/2006/relationships/customXml" Target="../ink/ink830.xml"/><Relationship Id="rId1048" Type="http://schemas.openxmlformats.org/officeDocument/2006/relationships/customXml" Target="../ink/ink1046.xml"/><Relationship Id="rId1255" Type="http://schemas.openxmlformats.org/officeDocument/2006/relationships/customXml" Target="../ink/ink1253.xml"/><Relationship Id="rId1462" Type="http://schemas.openxmlformats.org/officeDocument/2006/relationships/customXml" Target="../ink/ink1460.xml"/><Relationship Id="rId1115" Type="http://schemas.openxmlformats.org/officeDocument/2006/relationships/customXml" Target="../ink/ink1113.xml"/><Relationship Id="rId1322" Type="http://schemas.openxmlformats.org/officeDocument/2006/relationships/customXml" Target="../ink/ink1320.xml"/><Relationship Id="rId1767" Type="http://schemas.openxmlformats.org/officeDocument/2006/relationships/customXml" Target="../ink/ink1765.xml"/><Relationship Id="rId1974" Type="http://schemas.openxmlformats.org/officeDocument/2006/relationships/customXml" Target="../ink/ink1972.xml"/><Relationship Id="rId59" Type="http://schemas.openxmlformats.org/officeDocument/2006/relationships/customXml" Target="../ink/ink57.xml"/><Relationship Id="rId1627" Type="http://schemas.openxmlformats.org/officeDocument/2006/relationships/customXml" Target="../ink/ink1625.xml"/><Relationship Id="rId1834" Type="http://schemas.openxmlformats.org/officeDocument/2006/relationships/customXml" Target="../ink/ink1832.xml"/><Relationship Id="rId1901" Type="http://schemas.openxmlformats.org/officeDocument/2006/relationships/customXml" Target="../ink/ink1899.xml"/><Relationship Id="rId275" Type="http://schemas.openxmlformats.org/officeDocument/2006/relationships/customXml" Target="../ink/ink273.xml"/><Relationship Id="rId482" Type="http://schemas.openxmlformats.org/officeDocument/2006/relationships/customXml" Target="../ink/ink480.xml"/><Relationship Id="rId135" Type="http://schemas.openxmlformats.org/officeDocument/2006/relationships/customXml" Target="../ink/ink133.xml"/><Relationship Id="rId342" Type="http://schemas.openxmlformats.org/officeDocument/2006/relationships/customXml" Target="../ink/ink340.xml"/><Relationship Id="rId787" Type="http://schemas.openxmlformats.org/officeDocument/2006/relationships/customXml" Target="../ink/ink785.xml"/><Relationship Id="rId994" Type="http://schemas.openxmlformats.org/officeDocument/2006/relationships/customXml" Target="../ink/ink992.xml"/><Relationship Id="rId2023" Type="http://schemas.openxmlformats.org/officeDocument/2006/relationships/customXml" Target="../ink/ink2021.xml"/><Relationship Id="rId202" Type="http://schemas.openxmlformats.org/officeDocument/2006/relationships/customXml" Target="../ink/ink200.xml"/><Relationship Id="rId647" Type="http://schemas.openxmlformats.org/officeDocument/2006/relationships/customXml" Target="../ink/ink645.xml"/><Relationship Id="rId854" Type="http://schemas.openxmlformats.org/officeDocument/2006/relationships/customXml" Target="../ink/ink852.xml"/><Relationship Id="rId1277" Type="http://schemas.openxmlformats.org/officeDocument/2006/relationships/customXml" Target="../ink/ink1275.xml"/><Relationship Id="rId1484" Type="http://schemas.openxmlformats.org/officeDocument/2006/relationships/customXml" Target="../ink/ink1482.xml"/><Relationship Id="rId1691" Type="http://schemas.openxmlformats.org/officeDocument/2006/relationships/customXml" Target="../ink/ink1689.xml"/><Relationship Id="rId507" Type="http://schemas.openxmlformats.org/officeDocument/2006/relationships/customXml" Target="../ink/ink505.xml"/><Relationship Id="rId714" Type="http://schemas.openxmlformats.org/officeDocument/2006/relationships/customXml" Target="../ink/ink712.xml"/><Relationship Id="rId921" Type="http://schemas.openxmlformats.org/officeDocument/2006/relationships/customXml" Target="../ink/ink919.xml"/><Relationship Id="rId1137" Type="http://schemas.openxmlformats.org/officeDocument/2006/relationships/customXml" Target="../ink/ink1135.xml"/><Relationship Id="rId1344" Type="http://schemas.openxmlformats.org/officeDocument/2006/relationships/customXml" Target="../ink/ink1342.xml"/><Relationship Id="rId1551" Type="http://schemas.openxmlformats.org/officeDocument/2006/relationships/customXml" Target="../ink/ink1549.xml"/><Relationship Id="rId1789" Type="http://schemas.openxmlformats.org/officeDocument/2006/relationships/customXml" Target="../ink/ink1787.xml"/><Relationship Id="rId1996" Type="http://schemas.openxmlformats.org/officeDocument/2006/relationships/customXml" Target="../ink/ink1994.xml"/><Relationship Id="rId50" Type="http://schemas.openxmlformats.org/officeDocument/2006/relationships/customXml" Target="../ink/ink48.xml"/><Relationship Id="rId1204" Type="http://schemas.openxmlformats.org/officeDocument/2006/relationships/customXml" Target="../ink/ink1202.xml"/><Relationship Id="rId1411" Type="http://schemas.openxmlformats.org/officeDocument/2006/relationships/customXml" Target="../ink/ink1409.xml"/><Relationship Id="rId1649" Type="http://schemas.openxmlformats.org/officeDocument/2006/relationships/customXml" Target="../ink/ink1647.xml"/><Relationship Id="rId1856" Type="http://schemas.openxmlformats.org/officeDocument/2006/relationships/customXml" Target="../ink/ink1854.xml"/><Relationship Id="rId1509" Type="http://schemas.openxmlformats.org/officeDocument/2006/relationships/customXml" Target="../ink/ink1507.xml"/><Relationship Id="rId1716" Type="http://schemas.openxmlformats.org/officeDocument/2006/relationships/customXml" Target="../ink/ink1714.xml"/><Relationship Id="rId1923" Type="http://schemas.openxmlformats.org/officeDocument/2006/relationships/customXml" Target="../ink/ink1921.xml"/><Relationship Id="rId297" Type="http://schemas.openxmlformats.org/officeDocument/2006/relationships/customXml" Target="../ink/ink295.xml"/><Relationship Id="rId157" Type="http://schemas.openxmlformats.org/officeDocument/2006/relationships/customXml" Target="../ink/ink155.xml"/><Relationship Id="rId364" Type="http://schemas.openxmlformats.org/officeDocument/2006/relationships/customXml" Target="../ink/ink362.xml"/><Relationship Id="rId2045" Type="http://schemas.openxmlformats.org/officeDocument/2006/relationships/customXml" Target="../ink/ink2043.xml"/><Relationship Id="rId571" Type="http://schemas.openxmlformats.org/officeDocument/2006/relationships/customXml" Target="../ink/ink569.xml"/><Relationship Id="rId669" Type="http://schemas.openxmlformats.org/officeDocument/2006/relationships/customXml" Target="../ink/ink667.xml"/><Relationship Id="rId876" Type="http://schemas.openxmlformats.org/officeDocument/2006/relationships/customXml" Target="../ink/ink874.xml"/><Relationship Id="rId1299" Type="http://schemas.openxmlformats.org/officeDocument/2006/relationships/customXml" Target="../ink/ink1297.xml"/><Relationship Id="rId224" Type="http://schemas.openxmlformats.org/officeDocument/2006/relationships/customXml" Target="../ink/ink222.xml"/><Relationship Id="rId431" Type="http://schemas.openxmlformats.org/officeDocument/2006/relationships/customXml" Target="../ink/ink429.xml"/><Relationship Id="rId529" Type="http://schemas.openxmlformats.org/officeDocument/2006/relationships/customXml" Target="../ink/ink527.xml"/><Relationship Id="rId736" Type="http://schemas.openxmlformats.org/officeDocument/2006/relationships/customXml" Target="../ink/ink734.xml"/><Relationship Id="rId1061" Type="http://schemas.openxmlformats.org/officeDocument/2006/relationships/customXml" Target="../ink/ink1059.xml"/><Relationship Id="rId1159" Type="http://schemas.openxmlformats.org/officeDocument/2006/relationships/customXml" Target="../ink/ink1157.xml"/><Relationship Id="rId1366" Type="http://schemas.openxmlformats.org/officeDocument/2006/relationships/customXml" Target="../ink/ink1364.xml"/><Relationship Id="rId943" Type="http://schemas.openxmlformats.org/officeDocument/2006/relationships/customXml" Target="../ink/ink941.xml"/><Relationship Id="rId1019" Type="http://schemas.openxmlformats.org/officeDocument/2006/relationships/customXml" Target="../ink/ink1017.xml"/><Relationship Id="rId1573" Type="http://schemas.openxmlformats.org/officeDocument/2006/relationships/customXml" Target="../ink/ink1571.xml"/><Relationship Id="rId1780" Type="http://schemas.openxmlformats.org/officeDocument/2006/relationships/customXml" Target="../ink/ink1778.xml"/><Relationship Id="rId1878" Type="http://schemas.openxmlformats.org/officeDocument/2006/relationships/customXml" Target="../ink/ink1876.xml"/><Relationship Id="rId72" Type="http://schemas.openxmlformats.org/officeDocument/2006/relationships/customXml" Target="../ink/ink70.xml"/><Relationship Id="rId803" Type="http://schemas.openxmlformats.org/officeDocument/2006/relationships/customXml" Target="../ink/ink801.xml"/><Relationship Id="rId1226" Type="http://schemas.openxmlformats.org/officeDocument/2006/relationships/customXml" Target="../ink/ink1224.xml"/><Relationship Id="rId1433" Type="http://schemas.openxmlformats.org/officeDocument/2006/relationships/customXml" Target="../ink/ink1431.xml"/><Relationship Id="rId1640" Type="http://schemas.openxmlformats.org/officeDocument/2006/relationships/customXml" Target="../ink/ink1638.xml"/><Relationship Id="rId1738" Type="http://schemas.openxmlformats.org/officeDocument/2006/relationships/customXml" Target="../ink/ink1736.xml"/><Relationship Id="rId1500" Type="http://schemas.openxmlformats.org/officeDocument/2006/relationships/customXml" Target="../ink/ink1498.xml"/><Relationship Id="rId1945" Type="http://schemas.openxmlformats.org/officeDocument/2006/relationships/customXml" Target="../ink/ink1943.xml"/><Relationship Id="rId1805" Type="http://schemas.openxmlformats.org/officeDocument/2006/relationships/customXml" Target="../ink/ink1803.xml"/><Relationship Id="rId179" Type="http://schemas.openxmlformats.org/officeDocument/2006/relationships/customXml" Target="../ink/ink177.xml"/><Relationship Id="rId386" Type="http://schemas.openxmlformats.org/officeDocument/2006/relationships/customXml" Target="../ink/ink384.xml"/><Relationship Id="rId593" Type="http://schemas.openxmlformats.org/officeDocument/2006/relationships/customXml" Target="../ink/ink591.xml"/><Relationship Id="rId246" Type="http://schemas.openxmlformats.org/officeDocument/2006/relationships/customXml" Target="../ink/ink244.xml"/><Relationship Id="rId453" Type="http://schemas.openxmlformats.org/officeDocument/2006/relationships/customXml" Target="../ink/ink451.xml"/><Relationship Id="rId660" Type="http://schemas.openxmlformats.org/officeDocument/2006/relationships/customXml" Target="../ink/ink658.xml"/><Relationship Id="rId898" Type="http://schemas.openxmlformats.org/officeDocument/2006/relationships/customXml" Target="../ink/ink896.xml"/><Relationship Id="rId1083" Type="http://schemas.openxmlformats.org/officeDocument/2006/relationships/customXml" Target="../ink/ink1081.xml"/><Relationship Id="rId1290" Type="http://schemas.openxmlformats.org/officeDocument/2006/relationships/customXml" Target="../ink/ink1288.xml"/><Relationship Id="rId106" Type="http://schemas.openxmlformats.org/officeDocument/2006/relationships/customXml" Target="../ink/ink104.xml"/><Relationship Id="rId313" Type="http://schemas.openxmlformats.org/officeDocument/2006/relationships/customXml" Target="../ink/ink311.xml"/><Relationship Id="rId758" Type="http://schemas.openxmlformats.org/officeDocument/2006/relationships/customXml" Target="../ink/ink756.xml"/><Relationship Id="rId965" Type="http://schemas.openxmlformats.org/officeDocument/2006/relationships/customXml" Target="../ink/ink963.xml"/><Relationship Id="rId1150" Type="http://schemas.openxmlformats.org/officeDocument/2006/relationships/customXml" Target="../ink/ink1148.xml"/><Relationship Id="rId1388" Type="http://schemas.openxmlformats.org/officeDocument/2006/relationships/customXml" Target="../ink/ink1386.xml"/><Relationship Id="rId1595" Type="http://schemas.openxmlformats.org/officeDocument/2006/relationships/customXml" Target="../ink/ink1593.xml"/><Relationship Id="rId94" Type="http://schemas.openxmlformats.org/officeDocument/2006/relationships/customXml" Target="../ink/ink92.xml"/><Relationship Id="rId520" Type="http://schemas.openxmlformats.org/officeDocument/2006/relationships/customXml" Target="../ink/ink518.xml"/><Relationship Id="rId618" Type="http://schemas.openxmlformats.org/officeDocument/2006/relationships/customXml" Target="../ink/ink616.xml"/><Relationship Id="rId825" Type="http://schemas.openxmlformats.org/officeDocument/2006/relationships/customXml" Target="../ink/ink823.xml"/><Relationship Id="rId1248" Type="http://schemas.openxmlformats.org/officeDocument/2006/relationships/customXml" Target="../ink/ink1246.xml"/><Relationship Id="rId1455" Type="http://schemas.openxmlformats.org/officeDocument/2006/relationships/customXml" Target="../ink/ink1453.xml"/><Relationship Id="rId1662" Type="http://schemas.openxmlformats.org/officeDocument/2006/relationships/customXml" Target="../ink/ink1660.xml"/><Relationship Id="rId1010" Type="http://schemas.openxmlformats.org/officeDocument/2006/relationships/customXml" Target="../ink/ink1008.xml"/><Relationship Id="rId1108" Type="http://schemas.openxmlformats.org/officeDocument/2006/relationships/customXml" Target="../ink/ink1106.xml"/><Relationship Id="rId1315" Type="http://schemas.openxmlformats.org/officeDocument/2006/relationships/customXml" Target="../ink/ink1313.xml"/><Relationship Id="rId1967" Type="http://schemas.openxmlformats.org/officeDocument/2006/relationships/customXml" Target="../ink/ink1965.xml"/><Relationship Id="rId1522" Type="http://schemas.openxmlformats.org/officeDocument/2006/relationships/customXml" Target="../ink/ink1520.xml"/><Relationship Id="rId21" Type="http://schemas.openxmlformats.org/officeDocument/2006/relationships/customXml" Target="../ink/ink19.xml"/></Relationships>
</file>

<file path=xl/drawings/drawing1.xml><?xml version="1.0" encoding="utf-8"?>
<xdr:wsDr xmlns:xdr="http://schemas.openxmlformats.org/drawingml/2006/spreadsheetDrawing" xmlns:a="http://schemas.openxmlformats.org/drawingml/2006/main">
  <xdr:twoCellAnchor>
    <xdr:from>
      <xdr:col>1</xdr:col>
      <xdr:colOff>26670</xdr:colOff>
      <xdr:row>12</xdr:row>
      <xdr:rowOff>9525</xdr:rowOff>
    </xdr:from>
    <xdr:to>
      <xdr:col>8</xdr:col>
      <xdr:colOff>557720</xdr:colOff>
      <xdr:row>52</xdr:row>
      <xdr:rowOff>22860</xdr:rowOff>
    </xdr:to>
    <xdr:sp macro="" textlink="">
      <xdr:nvSpPr>
        <xdr:cNvPr id="2" name="TextBox 2">
          <a:extLst>
            <a:ext uri="{FF2B5EF4-FFF2-40B4-BE49-F238E27FC236}">
              <a16:creationId xmlns:a16="http://schemas.microsoft.com/office/drawing/2014/main" id="{00000000-0008-0000-0000-000002000000}"/>
            </a:ext>
          </a:extLst>
        </xdr:cNvPr>
        <xdr:cNvSpPr txBox="1"/>
      </xdr:nvSpPr>
      <xdr:spPr>
        <a:xfrm>
          <a:off x="696843" y="2445385"/>
          <a:ext cx="9342196" cy="5899785"/>
        </a:xfrm>
        <a:prstGeom prst="rect">
          <a:avLst/>
        </a:prstGeom>
        <a:noFill/>
        <a:ln>
          <a:noFill/>
        </a:ln>
      </xdr:spPr>
      <xdr:txBody>
        <a:bodyPr lIns="27432" tIns="22860" rIns="0" bIns="0" rtlCol="0"/>
        <a:lstStyle/>
        <a:p>
          <a:r>
            <a:rPr lang="en-US" sz="1000" b="1">
              <a:effectLst/>
              <a:latin typeface="+mn-lt"/>
              <a:ea typeface="+mn-ea"/>
              <a:cs typeface="+mn-cs"/>
            </a:rPr>
            <a:t>Summary of the model:</a:t>
          </a:r>
          <a:endParaRPr lang="en-GB" sz="1000">
            <a:effectLst/>
            <a:latin typeface="+mn-lt"/>
          </a:endParaRPr>
        </a:p>
        <a:p>
          <a:r>
            <a:rPr lang="en-US" sz="1000">
              <a:effectLst/>
              <a:latin typeface="+mn-lt"/>
              <a:ea typeface="+mn-ea"/>
              <a:cs typeface="+mn-cs"/>
            </a:rPr>
            <a:t>We use two feeder models to take the outputs from the 2019-20 blind year and PR19 reconciliations and convert them into the correct price base for use in the PR24 financial model.</a:t>
          </a:r>
        </a:p>
        <a:p>
          <a:endParaRPr lang="en-GB" sz="1000">
            <a:solidFill>
              <a:sysClr val="windowText" lastClr="000000"/>
            </a:solidFill>
            <a:effectLst/>
            <a:latin typeface="+mn-lt"/>
            <a:ea typeface="+mn-ea"/>
            <a:cs typeface="+mn-cs"/>
          </a:endParaRPr>
        </a:p>
        <a:p>
          <a:r>
            <a:rPr lang="en-US" sz="1000">
              <a:solidFill>
                <a:sysClr val="windowText" lastClr="000000"/>
              </a:solidFill>
              <a:effectLst/>
              <a:latin typeface="+mn-lt"/>
              <a:ea typeface="+mn-ea"/>
              <a:cs typeface="+mn-cs"/>
            </a:rPr>
            <a:t>The RCV adjustments model directs the RCV adjustments from the reconciliations to the right price controls distinguishing between the pre 2020 RCV and 2020-25 RCV pots required by the PR24 financial model. The RCV adjustments are applied to the PR19 closing RCV as midnight adjustments on 1 April 2025.</a:t>
          </a: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a:solidFill>
                <a:sysClr val="windowText" lastClr="000000"/>
              </a:solidFill>
              <a:effectLst/>
              <a:latin typeface="+mn-lt"/>
              <a:ea typeface="+mn-ea"/>
              <a:cs typeface="+mn-cs"/>
            </a:rPr>
            <a:t>The PR19 blind year adjustments and PR19 RPI-CPIH wedge adjustments are applied to the PR24 Pre 2020 RCV and all the</a:t>
          </a:r>
          <a:r>
            <a:rPr lang="en-GB" sz="1000" baseline="0">
              <a:solidFill>
                <a:sysClr val="windowText" lastClr="000000"/>
              </a:solidFill>
              <a:effectLst/>
              <a:latin typeface="+mn-lt"/>
              <a:ea typeface="+mn-ea"/>
              <a:cs typeface="+mn-cs"/>
            </a:rPr>
            <a:t> other</a:t>
          </a:r>
          <a:r>
            <a:rPr lang="en-GB" sz="1000">
              <a:solidFill>
                <a:sysClr val="windowText" lastClr="000000"/>
              </a:solidFill>
              <a:effectLst/>
              <a:latin typeface="+mn-lt"/>
              <a:ea typeface="+mn-ea"/>
              <a:cs typeface="+mn-cs"/>
            </a:rPr>
            <a:t> PR19 reconciliation adjustments are applied to the PR24 2020-25 RCV.</a:t>
          </a:r>
        </a:p>
        <a:p>
          <a:endParaRPr lang="en-GB" sz="1000">
            <a:solidFill>
              <a:sysClr val="windowText" lastClr="000000"/>
            </a:solidFill>
            <a:effectLst/>
            <a:latin typeface="+mn-lt"/>
            <a:ea typeface="+mn-ea"/>
            <a:cs typeface="+mn-cs"/>
          </a:endParaRPr>
        </a:p>
        <a:p>
          <a:r>
            <a:rPr lang="en-US" sz="1000">
              <a:solidFill>
                <a:sysClr val="windowText" lastClr="000000"/>
              </a:solidFill>
              <a:effectLst/>
              <a:latin typeface="+mn-lt"/>
              <a:ea typeface="+mn-ea"/>
              <a:cs typeface="+mn-cs"/>
            </a:rPr>
            <a:t>We set out further details of our expectations on business plan tables for past performance in Appendix 13 – Data and Modelling. We also expect companies to publish their populated PR19 </a:t>
          </a:r>
          <a:r>
            <a:rPr lang="en-US" sz="1000">
              <a:effectLst/>
              <a:latin typeface="+mn-lt"/>
              <a:ea typeface="+mn-ea"/>
              <a:cs typeface="+mn-cs"/>
            </a:rPr>
            <a:t>reconciliation models.</a:t>
          </a:r>
        </a:p>
        <a:p>
          <a:endParaRPr lang="en-GB" sz="1000">
            <a:effectLst/>
            <a:latin typeface="+mn-lt"/>
          </a:endParaRPr>
        </a:p>
        <a:p>
          <a:r>
            <a:rPr lang="en-US" sz="1000" b="1">
              <a:effectLst/>
              <a:latin typeface="+mn-lt"/>
              <a:ea typeface="+mn-ea"/>
              <a:cs typeface="+mn-cs"/>
            </a:rPr>
            <a:t>Quality assurance: </a:t>
          </a:r>
        </a:p>
        <a:p>
          <a:r>
            <a:rPr lang="en-US" sz="1000" b="0">
              <a:effectLst/>
              <a:latin typeface="+mn-lt"/>
              <a:ea typeface="+mn-ea"/>
              <a:cs typeface="+mn-cs"/>
            </a:rPr>
            <a:t>This</a:t>
          </a:r>
          <a:r>
            <a:rPr lang="en-US" sz="1000" b="0" baseline="0">
              <a:effectLst/>
              <a:latin typeface="+mn-lt"/>
              <a:ea typeface="+mn-ea"/>
              <a:cs typeface="+mn-cs"/>
            </a:rPr>
            <a:t> model has been subject to internal Ofwat QA</a:t>
          </a:r>
          <a:endParaRPr lang="en-GB" sz="1000" b="0">
            <a:effectLst/>
            <a:latin typeface="+mn-lt"/>
          </a:endParaRPr>
        </a:p>
        <a:p>
          <a:r>
            <a:rPr lang="en-US" sz="1000">
              <a:effectLst/>
              <a:latin typeface="+mn-lt"/>
              <a:ea typeface="+mn-ea"/>
              <a:cs typeface="+mn-cs"/>
            </a:rPr>
            <a:t>  </a:t>
          </a:r>
          <a:endParaRPr lang="en-GB" sz="1000">
            <a:effectLst/>
            <a:latin typeface="+mn-lt"/>
          </a:endParaRPr>
        </a:p>
        <a:p>
          <a:r>
            <a:rPr lang="en-US" sz="1000" b="1">
              <a:effectLst/>
              <a:latin typeface="+mn-lt"/>
              <a:ea typeface="+mn-ea"/>
              <a:cs typeface="+mn-cs"/>
            </a:rPr>
            <a:t>Disclaimer:</a:t>
          </a:r>
        </a:p>
        <a:p>
          <a:r>
            <a:rPr lang="en-GB" sz="1000" baseline="0">
              <a:effectLst/>
              <a:latin typeface="+mn-lt"/>
            </a:rPr>
            <a:t>n/a</a:t>
          </a:r>
        </a:p>
        <a:p>
          <a:endParaRPr lang="en-GB" sz="1000">
            <a:effectLst/>
            <a:latin typeface="+mn-lt"/>
          </a:endParaRPr>
        </a:p>
        <a:p>
          <a:r>
            <a:rPr lang="en-US" sz="1000" b="1">
              <a:effectLst/>
              <a:latin typeface="+mn-lt"/>
              <a:ea typeface="+mn-ea"/>
              <a:cs typeface="+mn-cs"/>
            </a:rPr>
            <a:t>Known limitations of the model:</a:t>
          </a:r>
          <a:endParaRPr lang="en-GB" sz="1000" strike="sngStrike">
            <a:effectLst/>
            <a:latin typeface="+mn-lt"/>
          </a:endParaRPr>
        </a:p>
        <a:p>
          <a:r>
            <a:rPr lang="en-GB" sz="1000" strike="noStrike" baseline="0">
              <a:solidFill>
                <a:sysClr val="windowText" lastClr="000000"/>
              </a:solidFill>
              <a:effectLst/>
              <a:latin typeface="+mn-lt"/>
            </a:rPr>
            <a:t>n/a</a:t>
          </a:r>
        </a:p>
        <a:p>
          <a:endParaRPr lang="en-GB" sz="1000">
            <a:solidFill>
              <a:sysClr val="windowText" lastClr="000000"/>
            </a:solidFill>
            <a:effectLst/>
            <a:latin typeface="+mn-lt"/>
          </a:endParaRPr>
        </a:p>
        <a:p>
          <a:r>
            <a:rPr lang="en-US" sz="1000" b="1">
              <a:effectLst/>
              <a:latin typeface="+mn-lt"/>
              <a:ea typeface="+mn-ea"/>
              <a:cs typeface="+mn-cs"/>
            </a:rPr>
            <a:t>Changes since previous published model:</a:t>
          </a:r>
          <a:endParaRPr lang="en-GB" sz="1000">
            <a:effectLst/>
            <a:latin typeface="+mn-lt"/>
          </a:endParaRPr>
        </a:p>
        <a:p>
          <a:pPr marL="0" indent="0"/>
          <a:r>
            <a:rPr lang="en-GB" sz="1000" b="0">
              <a:effectLst/>
              <a:latin typeface="+mn-lt"/>
              <a:ea typeface="+mn-ea"/>
              <a:cs typeface="+mn-cs"/>
            </a:rPr>
            <a:t>Adjust the indexation treatment on the Defra accelerated programme adjustments and the Transistional expenditure programme adjustments to align with the price base of the outputs of the Accelerated Programme and Transistion Programme model.</a:t>
          </a:r>
        </a:p>
        <a:p>
          <a:pPr marL="0" indent="0"/>
          <a:r>
            <a:rPr lang="en-GB" sz="1000" b="0">
              <a:effectLst/>
              <a:latin typeface="+mn-lt"/>
              <a:ea typeface="+mn-ea"/>
              <a:cs typeface="+mn-cs"/>
            </a:rPr>
            <a:t>Included the Other adjustments </a:t>
          </a:r>
          <a:r>
            <a:rPr lang="en-GB" sz="1000" b="0" baseline="0">
              <a:effectLst/>
              <a:latin typeface="+mn-lt"/>
              <a:ea typeface="+mn-ea"/>
              <a:cs typeface="+mn-cs"/>
            </a:rPr>
            <a:t>RCV balance from PR19 as this was omitted from business plan table PD11 and previous version of this model.</a:t>
          </a:r>
        </a:p>
        <a:p>
          <a:pPr marL="0" indent="0"/>
          <a:r>
            <a:rPr lang="en-GB" sz="1000" b="0" baseline="0">
              <a:effectLst/>
              <a:latin typeface="+mn-lt"/>
              <a:ea typeface="+mn-ea"/>
              <a:cs typeface="+mn-cs"/>
            </a:rPr>
            <a:t>New lines added on Calc sheet to total each type of adjustment expressed in 2022-23 FYA prices. Totals fed through to Outputs.</a:t>
          </a:r>
        </a:p>
        <a:p>
          <a:pPr marL="0" indent="0"/>
          <a:r>
            <a:rPr lang="en-GB" sz="1000" b="0" baseline="0">
              <a:effectLst/>
              <a:latin typeface="+mn-lt"/>
              <a:ea typeface="+mn-ea"/>
              <a:cs typeface="+mn-cs"/>
            </a:rPr>
            <a:t>Added Havant Thicket adjustments to the InpOverride and InpActive sheets and linked the ADDN1 control value to the InpS sheet.</a:t>
          </a:r>
        </a:p>
        <a:p>
          <a:pPr marL="0" indent="0"/>
          <a:endParaRPr lang="en-GB" sz="1000" b="0" baseline="0">
            <a:effectLst/>
            <a:latin typeface="+mn-lt"/>
            <a:ea typeface="+mn-ea"/>
            <a:cs typeface="+mn-cs"/>
          </a:endParaRPr>
        </a:p>
        <a:p>
          <a:r>
            <a:rPr lang="en-GB" sz="1000" b="1" baseline="0">
              <a:solidFill>
                <a:srgbClr val="FF0000"/>
              </a:solidFill>
              <a:effectLst/>
              <a:latin typeface="+mn-lt"/>
              <a:ea typeface="+mn-ea"/>
              <a:cs typeface="+mn-cs"/>
            </a:rPr>
            <a:t>Known error to be corrected for the final determination:</a:t>
          </a:r>
          <a:endParaRPr lang="en-GB" sz="1000">
            <a:solidFill>
              <a:srgbClr val="FF0000"/>
            </a:solidFill>
            <a:effectLst/>
          </a:endParaRPr>
        </a:p>
        <a:p>
          <a:r>
            <a:rPr lang="en-GB" sz="1000" b="0">
              <a:solidFill>
                <a:srgbClr val="FF0000"/>
              </a:solidFill>
              <a:effectLst/>
              <a:latin typeface="+mn-lt"/>
              <a:ea typeface="+mn-ea"/>
              <a:cs typeface="+mn-cs"/>
            </a:rPr>
            <a:t>The PR19 WINEP reconciliation model</a:t>
          </a:r>
          <a:r>
            <a:rPr lang="en-GB" sz="1000" b="0" baseline="0">
              <a:solidFill>
                <a:srgbClr val="FF0000"/>
              </a:solidFill>
              <a:effectLst/>
              <a:latin typeface="+mn-lt"/>
              <a:ea typeface="+mn-ea"/>
              <a:cs typeface="+mn-cs"/>
            </a:rPr>
            <a:t> outputs RCV adjustments for 2022-23, 2023-24 and 2024-25. This PR24 RCV adjustments feeder model, which uses these outputs as inputs in this model, only includes the RCV adjustments for 2024-25. For the final determination, we will amend this model so that all three years are included.</a:t>
          </a:r>
          <a:endParaRPr lang="en-GB" sz="1000">
            <a:solidFill>
              <a:srgbClr val="FF0000"/>
            </a:solidFill>
            <a:effectLst/>
          </a:endParaRPr>
        </a:p>
      </xdr:txBody>
    </xdr:sp>
    <xdr:clientData/>
  </xdr:twoCellAnchor>
  <xdr:twoCellAnchor editAs="oneCell">
    <xdr:from>
      <xdr:col>6</xdr:col>
      <xdr:colOff>514351</xdr:colOff>
      <xdr:row>1</xdr:row>
      <xdr:rowOff>9524</xdr:rowOff>
    </xdr:from>
    <xdr:to>
      <xdr:col>9</xdr:col>
      <xdr:colOff>514351</xdr:colOff>
      <xdr:row>5</xdr:row>
      <xdr:rowOff>113409</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8655324" y="400684"/>
          <a:ext cx="2010519" cy="92144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602854</xdr:colOff>
      <xdr:row>57</xdr:row>
      <xdr:rowOff>0</xdr:rowOff>
    </xdr:from>
    <xdr:to>
      <xdr:col>14</xdr:col>
      <xdr:colOff>607976</xdr:colOff>
      <xdr:row>57</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7" name="Ink 6">
              <a:extLst>
                <a:ext uri="{FF2B5EF4-FFF2-40B4-BE49-F238E27FC236}">
                  <a16:creationId xmlns:a16="http://schemas.microsoft.com/office/drawing/2014/main" id="{E3CF3114-0333-49A1-93BE-864FB02775C9}"/>
                </a:ext>
              </a:extLst>
            </xdr14:cNvPr>
            <xdr14:cNvContentPartPr/>
          </xdr14:nvContentPartPr>
          <xdr14:nvPr macro=""/>
          <xdr14:xfrm>
            <a:off x="15758187" y="15472247"/>
            <a:ext cx="360" cy="360"/>
          </xdr14:xfrm>
        </xdr:contentPart>
      </mc:Choice>
      <mc:Fallback xmlns="">
        <xdr:pic>
          <xdr:nvPicPr>
            <xdr:cNvPr id="7" name="Ink 6">
              <a:extLst>
                <a:ext uri="{FF2B5EF4-FFF2-40B4-BE49-F238E27FC236}">
                  <a16:creationId xmlns:a16="http://schemas.microsoft.com/office/drawing/2014/main" id="{E3CF3114-0333-49A1-93BE-864FB02775C9}"/>
                </a:ext>
              </a:extLst>
            </xdr:cNvPr>
            <xdr:cNvPicPr/>
          </xdr:nvPicPr>
          <xdr:blipFill>
            <a:blip xmlns:r="http://schemas.openxmlformats.org/officeDocument/2006/relationships" r:embed="rId2"/>
            <a:stretch>
              <a:fillRect/>
            </a:stretch>
          </xdr:blipFill>
          <xdr:spPr>
            <a:xfrm>
              <a:off x="15749547" y="15463607"/>
              <a:ext cx="18000" cy="18000"/>
            </a:xfrm>
            <a:prstGeom prst="rect">
              <a:avLst/>
            </a:prstGeom>
          </xdr:spPr>
        </xdr:pic>
      </mc:Fallback>
    </mc:AlternateContent>
    <xdr:clientData/>
  </xdr:twoCellAnchor>
  <xdr:twoCellAnchor editAs="oneCell">
    <xdr:from>
      <xdr:col>13</xdr:col>
      <xdr:colOff>401787</xdr:colOff>
      <xdr:row>64</xdr:row>
      <xdr:rowOff>115840</xdr:rowOff>
    </xdr:from>
    <xdr:to>
      <xdr:col>13</xdr:col>
      <xdr:colOff>402147</xdr:colOff>
      <xdr:row>64</xdr:row>
      <xdr:rowOff>136524</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8" name="Ink 7">
              <a:extLst>
                <a:ext uri="{FF2B5EF4-FFF2-40B4-BE49-F238E27FC236}">
                  <a16:creationId xmlns:a16="http://schemas.microsoft.com/office/drawing/2014/main" id="{42D488EE-39D7-455B-B5DF-23E3ABA7FD44}"/>
                </a:ext>
              </a:extLst>
            </xdr14:cNvPr>
            <xdr14:cNvContentPartPr/>
          </xdr14:nvContentPartPr>
          <xdr14:nvPr macro=""/>
          <xdr14:xfrm>
            <a:off x="14879787" y="14488007"/>
            <a:ext cx="360" cy="11160"/>
          </xdr14:xfrm>
        </xdr:contentPart>
      </mc:Choice>
      <mc:Fallback xmlns="">
        <xdr:pic>
          <xdr:nvPicPr>
            <xdr:cNvPr id="8" name="Ink 7">
              <a:extLst>
                <a:ext uri="{FF2B5EF4-FFF2-40B4-BE49-F238E27FC236}">
                  <a16:creationId xmlns:a16="http://schemas.microsoft.com/office/drawing/2014/main" id="{42D488EE-39D7-455B-B5DF-23E3ABA7FD44}"/>
                </a:ext>
              </a:extLst>
            </xdr:cNvPr>
            <xdr:cNvPicPr/>
          </xdr:nvPicPr>
          <xdr:blipFill>
            <a:blip xmlns:r="http://schemas.openxmlformats.org/officeDocument/2006/relationships" r:embed="rId4"/>
            <a:stretch>
              <a:fillRect/>
            </a:stretch>
          </xdr:blipFill>
          <xdr:spPr>
            <a:xfrm>
              <a:off x="14871147" y="14479367"/>
              <a:ext cx="18000" cy="28800"/>
            </a:xfrm>
            <a:prstGeom prst="rect">
              <a:avLst/>
            </a:prstGeom>
          </xdr:spPr>
        </xdr:pic>
      </mc:Fallback>
    </mc:AlternateContent>
    <xdr:clientData/>
  </xdr:twoCellAnchor>
  <xdr:twoCellAnchor editAs="oneCell">
    <xdr:from>
      <xdr:col>4</xdr:col>
      <xdr:colOff>1258793</xdr:colOff>
      <xdr:row>56</xdr:row>
      <xdr:rowOff>0</xdr:rowOff>
    </xdr:from>
    <xdr:to>
      <xdr:col>4</xdr:col>
      <xdr:colOff>1259153</xdr:colOff>
      <xdr:row>56</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10" name="Ink 9">
              <a:extLst>
                <a:ext uri="{FF2B5EF4-FFF2-40B4-BE49-F238E27FC236}">
                  <a16:creationId xmlns:a16="http://schemas.microsoft.com/office/drawing/2014/main" id="{2D53597E-72EF-43F9-9BFA-205B0FFAB2A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twoCellAnchor>
  <xdr:oneCellAnchor>
    <xdr:from>
      <xdr:col>13</xdr:col>
      <xdr:colOff>401787</xdr:colOff>
      <xdr:row>65</xdr:row>
      <xdr:rowOff>115840</xdr:rowOff>
    </xdr:from>
    <xdr:ext cx="360" cy="111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2" name="Ink 1">
              <a:extLst>
                <a:ext uri="{FF2B5EF4-FFF2-40B4-BE49-F238E27FC236}">
                  <a16:creationId xmlns:a16="http://schemas.microsoft.com/office/drawing/2014/main" id="{37464B80-3719-47F7-A8B0-527EB7587557}"/>
                </a:ext>
              </a:extLst>
            </xdr14:cNvPr>
            <xdr14:cNvContentPartPr/>
          </xdr14:nvContentPartPr>
          <xdr14:nvPr macro=""/>
          <xdr14:xfrm>
            <a:off x="14879787" y="14488007"/>
            <a:ext cx="360" cy="11160"/>
          </xdr14:xfrm>
        </xdr:contentPart>
      </mc:Choice>
      <mc:Fallback xmlns="">
        <xdr:pic>
          <xdr:nvPicPr>
            <xdr:cNvPr id="8" name="Ink 7">
              <a:extLst>
                <a:ext uri="{FF2B5EF4-FFF2-40B4-BE49-F238E27FC236}">
                  <a16:creationId xmlns:a16="http://schemas.microsoft.com/office/drawing/2014/main" id="{42D488EE-39D7-455B-B5DF-23E3ABA7FD44}"/>
                </a:ext>
              </a:extLst>
            </xdr:cNvPr>
            <xdr:cNvPicPr/>
          </xdr:nvPicPr>
          <xdr:blipFill>
            <a:blip xmlns:r="http://schemas.openxmlformats.org/officeDocument/2006/relationships" r:embed="rId4"/>
            <a:stretch>
              <a:fillRect/>
            </a:stretch>
          </xdr:blipFill>
          <xdr:spPr>
            <a:xfrm>
              <a:off x="14871147" y="14479367"/>
              <a:ext cx="18000" cy="28800"/>
            </a:xfrm>
            <a:prstGeom prst="rect">
              <a:avLst/>
            </a:prstGeom>
          </xdr:spPr>
        </xdr:pic>
      </mc:Fallback>
    </mc:AlternateContent>
    <xdr:clientData/>
  </xdr:oneCellAnchor>
  <xdr:oneCellAnchor>
    <xdr:from>
      <xdr:col>4</xdr:col>
      <xdr:colOff>1258793</xdr:colOff>
      <xdr:row>49</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3" name="Ink 2">
              <a:extLst>
                <a:ext uri="{FF2B5EF4-FFF2-40B4-BE49-F238E27FC236}">
                  <a16:creationId xmlns:a16="http://schemas.microsoft.com/office/drawing/2014/main" id="{26B515BD-ADD9-4303-B090-13F6E92A61B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42</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4" name="Ink 3">
              <a:extLst>
                <a:ext uri="{FF2B5EF4-FFF2-40B4-BE49-F238E27FC236}">
                  <a16:creationId xmlns:a16="http://schemas.microsoft.com/office/drawing/2014/main" id="{E9B0CC99-5FBC-47D7-B7DD-7680047D3D6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35</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5" name="Ink 4">
              <a:extLst>
                <a:ext uri="{FF2B5EF4-FFF2-40B4-BE49-F238E27FC236}">
                  <a16:creationId xmlns:a16="http://schemas.microsoft.com/office/drawing/2014/main" id="{6E23828C-76C5-421A-81FD-534534BBFCB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35</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6" name="Ink 5">
              <a:extLst>
                <a:ext uri="{FF2B5EF4-FFF2-40B4-BE49-F238E27FC236}">
                  <a16:creationId xmlns:a16="http://schemas.microsoft.com/office/drawing/2014/main" id="{0929A6C0-3CEC-4E15-A15C-8A4040D5E51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28</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9" name="Ink 8">
              <a:extLst>
                <a:ext uri="{FF2B5EF4-FFF2-40B4-BE49-F238E27FC236}">
                  <a16:creationId xmlns:a16="http://schemas.microsoft.com/office/drawing/2014/main" id="{C34046EF-61B0-4A12-BB4E-C04DF03B8C1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21</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5EEB3F7F-AC3D-45AF-86EF-998968337AE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14</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12" name="Ink 11">
              <a:extLst>
                <a:ext uri="{FF2B5EF4-FFF2-40B4-BE49-F238E27FC236}">
                  <a16:creationId xmlns:a16="http://schemas.microsoft.com/office/drawing/2014/main" id="{AA4465AF-1C26-4DE2-BEE7-A2DC9F45A26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28</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3" name="Ink 12">
              <a:extLst>
                <a:ext uri="{FF2B5EF4-FFF2-40B4-BE49-F238E27FC236}">
                  <a16:creationId xmlns:a16="http://schemas.microsoft.com/office/drawing/2014/main" id="{A74B30D0-335F-4837-BE23-27CEDF63617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21</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4" name="Ink 13">
              <a:extLst>
                <a:ext uri="{FF2B5EF4-FFF2-40B4-BE49-F238E27FC236}">
                  <a16:creationId xmlns:a16="http://schemas.microsoft.com/office/drawing/2014/main" id="{2CD6E658-591E-4A1A-91EC-2B0FDF1F826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14</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5" name="Ink 14">
              <a:extLst>
                <a:ext uri="{FF2B5EF4-FFF2-40B4-BE49-F238E27FC236}">
                  <a16:creationId xmlns:a16="http://schemas.microsoft.com/office/drawing/2014/main" id="{7EEC787E-58A8-49A0-BC7F-FEA07D41D54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7</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6" name="Ink 15">
              <a:extLst>
                <a:ext uri="{FF2B5EF4-FFF2-40B4-BE49-F238E27FC236}">
                  <a16:creationId xmlns:a16="http://schemas.microsoft.com/office/drawing/2014/main" id="{1E8BE09A-FFBA-4F7F-85F1-7F3C8A27D1F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7</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17" name="Ink 16">
              <a:extLst>
                <a:ext uri="{FF2B5EF4-FFF2-40B4-BE49-F238E27FC236}">
                  <a16:creationId xmlns:a16="http://schemas.microsoft.com/office/drawing/2014/main" id="{2D94EFD3-5B1E-480A-9818-2602D903E22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18" name="Ink 17">
              <a:extLst>
                <a:ext uri="{FF2B5EF4-FFF2-40B4-BE49-F238E27FC236}">
                  <a16:creationId xmlns:a16="http://schemas.microsoft.com/office/drawing/2014/main" id="{27DDD2EC-753A-49DF-9A18-9B33084A19C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19" name="Ink 18">
              <a:extLst>
                <a:ext uri="{FF2B5EF4-FFF2-40B4-BE49-F238E27FC236}">
                  <a16:creationId xmlns:a16="http://schemas.microsoft.com/office/drawing/2014/main" id="{CB12EDFE-66A3-4050-864A-562D18E3F5E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20" name="Ink 19">
              <a:extLst>
                <a:ext uri="{FF2B5EF4-FFF2-40B4-BE49-F238E27FC236}">
                  <a16:creationId xmlns:a16="http://schemas.microsoft.com/office/drawing/2014/main" id="{9B86E856-1573-4297-AEB9-D11ABC2B28C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21</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21" name="Ink 20">
              <a:extLst>
                <a:ext uri="{FF2B5EF4-FFF2-40B4-BE49-F238E27FC236}">
                  <a16:creationId xmlns:a16="http://schemas.microsoft.com/office/drawing/2014/main" id="{D52C81D0-6054-4900-BBB0-19293072E0D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14</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22" name="Ink 21">
              <a:extLst>
                <a:ext uri="{FF2B5EF4-FFF2-40B4-BE49-F238E27FC236}">
                  <a16:creationId xmlns:a16="http://schemas.microsoft.com/office/drawing/2014/main" id="{4D1C1949-5BF6-45AF-B741-CB43355530F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7</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23" name="Ink 22">
              <a:extLst>
                <a:ext uri="{FF2B5EF4-FFF2-40B4-BE49-F238E27FC236}">
                  <a16:creationId xmlns:a16="http://schemas.microsoft.com/office/drawing/2014/main" id="{C6B09B91-2B4F-4BBC-9BDD-B36E67E28D0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24" name="Ink 23">
              <a:extLst>
                <a:ext uri="{FF2B5EF4-FFF2-40B4-BE49-F238E27FC236}">
                  <a16:creationId xmlns:a16="http://schemas.microsoft.com/office/drawing/2014/main" id="{B187C943-E46E-4DF9-B95D-7280889AF84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25" name="Ink 24">
              <a:extLst>
                <a:ext uri="{FF2B5EF4-FFF2-40B4-BE49-F238E27FC236}">
                  <a16:creationId xmlns:a16="http://schemas.microsoft.com/office/drawing/2014/main" id="{D9F918CA-A6B7-4DC5-B2D6-10A9885FF6E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26" name="Ink 25">
              <a:extLst>
                <a:ext uri="{FF2B5EF4-FFF2-40B4-BE49-F238E27FC236}">
                  <a16:creationId xmlns:a16="http://schemas.microsoft.com/office/drawing/2014/main" id="{D3CBDF49-A9A1-4247-B186-19E3BE64C99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8">
          <xdr14:nvContentPartPr>
            <xdr14:cNvPr id="27" name="Ink 26">
              <a:extLst>
                <a:ext uri="{FF2B5EF4-FFF2-40B4-BE49-F238E27FC236}">
                  <a16:creationId xmlns:a16="http://schemas.microsoft.com/office/drawing/2014/main" id="{5CD68256-F347-4CEE-BCE8-E9C6AB28D11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9">
          <xdr14:nvContentPartPr>
            <xdr14:cNvPr id="28" name="Ink 27">
              <a:extLst>
                <a:ext uri="{FF2B5EF4-FFF2-40B4-BE49-F238E27FC236}">
                  <a16:creationId xmlns:a16="http://schemas.microsoft.com/office/drawing/2014/main" id="{B3F7D16C-161A-4E48-8BA4-2CF8DED5D5A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0">
          <xdr14:nvContentPartPr>
            <xdr14:cNvPr id="29" name="Ink 28">
              <a:extLst>
                <a:ext uri="{FF2B5EF4-FFF2-40B4-BE49-F238E27FC236}">
                  <a16:creationId xmlns:a16="http://schemas.microsoft.com/office/drawing/2014/main" id="{24414A26-EFFA-4C80-848F-0CBFBE9F669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1">
          <xdr14:nvContentPartPr>
            <xdr14:cNvPr id="30" name="Ink 29">
              <a:extLst>
                <a:ext uri="{FF2B5EF4-FFF2-40B4-BE49-F238E27FC236}">
                  <a16:creationId xmlns:a16="http://schemas.microsoft.com/office/drawing/2014/main" id="{FB1078EE-AF28-48F4-A1D7-9E38C05A15A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2">
          <xdr14:nvContentPartPr>
            <xdr14:cNvPr id="31" name="Ink 30">
              <a:extLst>
                <a:ext uri="{FF2B5EF4-FFF2-40B4-BE49-F238E27FC236}">
                  <a16:creationId xmlns:a16="http://schemas.microsoft.com/office/drawing/2014/main" id="{87E21249-DD67-45BC-B754-D3D08FA77A9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3">
          <xdr14:nvContentPartPr>
            <xdr14:cNvPr id="32" name="Ink 31">
              <a:extLst>
                <a:ext uri="{FF2B5EF4-FFF2-40B4-BE49-F238E27FC236}">
                  <a16:creationId xmlns:a16="http://schemas.microsoft.com/office/drawing/2014/main" id="{B289832F-489C-4E39-AD0F-5876DC28C78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4">
          <xdr14:nvContentPartPr>
            <xdr14:cNvPr id="33" name="Ink 32">
              <a:extLst>
                <a:ext uri="{FF2B5EF4-FFF2-40B4-BE49-F238E27FC236}">
                  <a16:creationId xmlns:a16="http://schemas.microsoft.com/office/drawing/2014/main" id="{E148523D-0420-462E-9EBD-203817A3F5E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5">
          <xdr14:nvContentPartPr>
            <xdr14:cNvPr id="34" name="Ink 33">
              <a:extLst>
                <a:ext uri="{FF2B5EF4-FFF2-40B4-BE49-F238E27FC236}">
                  <a16:creationId xmlns:a16="http://schemas.microsoft.com/office/drawing/2014/main" id="{F2FD2355-9506-48DA-BF8F-40493377D99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6">
          <xdr14:nvContentPartPr>
            <xdr14:cNvPr id="35" name="Ink 34">
              <a:extLst>
                <a:ext uri="{FF2B5EF4-FFF2-40B4-BE49-F238E27FC236}">
                  <a16:creationId xmlns:a16="http://schemas.microsoft.com/office/drawing/2014/main" id="{CAD33339-1C34-4763-AA08-5ADA0E7C194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7">
          <xdr14:nvContentPartPr>
            <xdr14:cNvPr id="36" name="Ink 35">
              <a:extLst>
                <a:ext uri="{FF2B5EF4-FFF2-40B4-BE49-F238E27FC236}">
                  <a16:creationId xmlns:a16="http://schemas.microsoft.com/office/drawing/2014/main" id="{B0AE1BD8-13F9-4F01-825C-2CE2A61F251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14</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8">
          <xdr14:nvContentPartPr>
            <xdr14:cNvPr id="37" name="Ink 36">
              <a:extLst>
                <a:ext uri="{FF2B5EF4-FFF2-40B4-BE49-F238E27FC236}">
                  <a16:creationId xmlns:a16="http://schemas.microsoft.com/office/drawing/2014/main" id="{AFCA27C3-DC25-4420-B314-F2B7E02D3A9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7</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9">
          <xdr14:nvContentPartPr>
            <xdr14:cNvPr id="38" name="Ink 37">
              <a:extLst>
                <a:ext uri="{FF2B5EF4-FFF2-40B4-BE49-F238E27FC236}">
                  <a16:creationId xmlns:a16="http://schemas.microsoft.com/office/drawing/2014/main" id="{C3B1DDBD-0990-45B2-83A6-EB060DD9D01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0">
          <xdr14:nvContentPartPr>
            <xdr14:cNvPr id="39" name="Ink 38">
              <a:extLst>
                <a:ext uri="{FF2B5EF4-FFF2-40B4-BE49-F238E27FC236}">
                  <a16:creationId xmlns:a16="http://schemas.microsoft.com/office/drawing/2014/main" id="{BF551205-92E7-46AD-B7D2-FAB01A1666C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1">
          <xdr14:nvContentPartPr>
            <xdr14:cNvPr id="40" name="Ink 39">
              <a:extLst>
                <a:ext uri="{FF2B5EF4-FFF2-40B4-BE49-F238E27FC236}">
                  <a16:creationId xmlns:a16="http://schemas.microsoft.com/office/drawing/2014/main" id="{95D2CFC1-5D19-4BA4-9896-D04554EFAC6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2">
          <xdr14:nvContentPartPr>
            <xdr14:cNvPr id="41" name="Ink 40">
              <a:extLst>
                <a:ext uri="{FF2B5EF4-FFF2-40B4-BE49-F238E27FC236}">
                  <a16:creationId xmlns:a16="http://schemas.microsoft.com/office/drawing/2014/main" id="{EFDBEE08-8D33-42B4-84B7-A18E38713C1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3">
          <xdr14:nvContentPartPr>
            <xdr14:cNvPr id="42" name="Ink 41">
              <a:extLst>
                <a:ext uri="{FF2B5EF4-FFF2-40B4-BE49-F238E27FC236}">
                  <a16:creationId xmlns:a16="http://schemas.microsoft.com/office/drawing/2014/main" id="{4E8436D8-6C40-4897-A7D9-FBDE5B9693E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4">
          <xdr14:nvContentPartPr>
            <xdr14:cNvPr id="43" name="Ink 42">
              <a:extLst>
                <a:ext uri="{FF2B5EF4-FFF2-40B4-BE49-F238E27FC236}">
                  <a16:creationId xmlns:a16="http://schemas.microsoft.com/office/drawing/2014/main" id="{1E545DC0-42B7-4F29-B426-B48A4E4BE0A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5">
          <xdr14:nvContentPartPr>
            <xdr14:cNvPr id="44" name="Ink 43">
              <a:extLst>
                <a:ext uri="{FF2B5EF4-FFF2-40B4-BE49-F238E27FC236}">
                  <a16:creationId xmlns:a16="http://schemas.microsoft.com/office/drawing/2014/main" id="{ECD1E1E0-EE0F-4E44-9A5E-A257762F19F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6">
          <xdr14:nvContentPartPr>
            <xdr14:cNvPr id="45" name="Ink 44">
              <a:extLst>
                <a:ext uri="{FF2B5EF4-FFF2-40B4-BE49-F238E27FC236}">
                  <a16:creationId xmlns:a16="http://schemas.microsoft.com/office/drawing/2014/main" id="{E995FFAD-A099-4ADF-8AE2-97DA81F26CA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7">
          <xdr14:nvContentPartPr>
            <xdr14:cNvPr id="46" name="Ink 45">
              <a:extLst>
                <a:ext uri="{FF2B5EF4-FFF2-40B4-BE49-F238E27FC236}">
                  <a16:creationId xmlns:a16="http://schemas.microsoft.com/office/drawing/2014/main" id="{991AF2AC-F67E-4AAD-A4A2-145A0A8369E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8">
          <xdr14:nvContentPartPr>
            <xdr14:cNvPr id="47" name="Ink 46">
              <a:extLst>
                <a:ext uri="{FF2B5EF4-FFF2-40B4-BE49-F238E27FC236}">
                  <a16:creationId xmlns:a16="http://schemas.microsoft.com/office/drawing/2014/main" id="{7838E945-F05F-49DD-8F84-5C1FC7D04C4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9">
          <xdr14:nvContentPartPr>
            <xdr14:cNvPr id="48" name="Ink 47">
              <a:extLst>
                <a:ext uri="{FF2B5EF4-FFF2-40B4-BE49-F238E27FC236}">
                  <a16:creationId xmlns:a16="http://schemas.microsoft.com/office/drawing/2014/main" id="{FA60D919-ADFF-40B1-ABA1-F7374E371A8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0">
          <xdr14:nvContentPartPr>
            <xdr14:cNvPr id="49" name="Ink 48">
              <a:extLst>
                <a:ext uri="{FF2B5EF4-FFF2-40B4-BE49-F238E27FC236}">
                  <a16:creationId xmlns:a16="http://schemas.microsoft.com/office/drawing/2014/main" id="{19770152-EC63-4F83-B404-F2180A2798D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1">
          <xdr14:nvContentPartPr>
            <xdr14:cNvPr id="50" name="Ink 49">
              <a:extLst>
                <a:ext uri="{FF2B5EF4-FFF2-40B4-BE49-F238E27FC236}">
                  <a16:creationId xmlns:a16="http://schemas.microsoft.com/office/drawing/2014/main" id="{735DDEBC-A663-4101-9585-198F30FF827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2">
          <xdr14:nvContentPartPr>
            <xdr14:cNvPr id="51" name="Ink 50">
              <a:extLst>
                <a:ext uri="{FF2B5EF4-FFF2-40B4-BE49-F238E27FC236}">
                  <a16:creationId xmlns:a16="http://schemas.microsoft.com/office/drawing/2014/main" id="{7F5FDA0D-B142-48FD-8313-594CC8F901B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3">
          <xdr14:nvContentPartPr>
            <xdr14:cNvPr id="52" name="Ink 51">
              <a:extLst>
                <a:ext uri="{FF2B5EF4-FFF2-40B4-BE49-F238E27FC236}">
                  <a16:creationId xmlns:a16="http://schemas.microsoft.com/office/drawing/2014/main" id="{EB2771DD-7118-4C14-827E-C20ECF44E3B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4">
          <xdr14:nvContentPartPr>
            <xdr14:cNvPr id="53" name="Ink 52">
              <a:extLst>
                <a:ext uri="{FF2B5EF4-FFF2-40B4-BE49-F238E27FC236}">
                  <a16:creationId xmlns:a16="http://schemas.microsoft.com/office/drawing/2014/main" id="{FD675258-1D05-442A-890E-C16CF5AFC97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5">
          <xdr14:nvContentPartPr>
            <xdr14:cNvPr id="54" name="Ink 53">
              <a:extLst>
                <a:ext uri="{FF2B5EF4-FFF2-40B4-BE49-F238E27FC236}">
                  <a16:creationId xmlns:a16="http://schemas.microsoft.com/office/drawing/2014/main" id="{5DD0D143-1B56-435C-9C70-94C58BCC6FE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6">
          <xdr14:nvContentPartPr>
            <xdr14:cNvPr id="55" name="Ink 54">
              <a:extLst>
                <a:ext uri="{FF2B5EF4-FFF2-40B4-BE49-F238E27FC236}">
                  <a16:creationId xmlns:a16="http://schemas.microsoft.com/office/drawing/2014/main" id="{FF7CD30A-BE3C-43CB-B6D1-E487C5DF3C5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7">
          <xdr14:nvContentPartPr>
            <xdr14:cNvPr id="56" name="Ink 55">
              <a:extLst>
                <a:ext uri="{FF2B5EF4-FFF2-40B4-BE49-F238E27FC236}">
                  <a16:creationId xmlns:a16="http://schemas.microsoft.com/office/drawing/2014/main" id="{9D8D3976-F91A-45AC-8011-0DB57A510A7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8">
          <xdr14:nvContentPartPr>
            <xdr14:cNvPr id="57" name="Ink 56">
              <a:extLst>
                <a:ext uri="{FF2B5EF4-FFF2-40B4-BE49-F238E27FC236}">
                  <a16:creationId xmlns:a16="http://schemas.microsoft.com/office/drawing/2014/main" id="{4BFE5F5C-0F75-4FD5-8635-2AFEC2E0D2C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9">
          <xdr14:nvContentPartPr>
            <xdr14:cNvPr id="58" name="Ink 57">
              <a:extLst>
                <a:ext uri="{FF2B5EF4-FFF2-40B4-BE49-F238E27FC236}">
                  <a16:creationId xmlns:a16="http://schemas.microsoft.com/office/drawing/2014/main" id="{3EC63056-C3CF-43C3-81D1-AC897095990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0">
          <xdr14:nvContentPartPr>
            <xdr14:cNvPr id="59" name="Ink 58">
              <a:extLst>
                <a:ext uri="{FF2B5EF4-FFF2-40B4-BE49-F238E27FC236}">
                  <a16:creationId xmlns:a16="http://schemas.microsoft.com/office/drawing/2014/main" id="{DDE1E86A-3E5C-4584-B7D9-5500894A960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1">
          <xdr14:nvContentPartPr>
            <xdr14:cNvPr id="60" name="Ink 59">
              <a:extLst>
                <a:ext uri="{FF2B5EF4-FFF2-40B4-BE49-F238E27FC236}">
                  <a16:creationId xmlns:a16="http://schemas.microsoft.com/office/drawing/2014/main" id="{F48F3E2A-9A21-4556-AF92-1A4E06725DE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2">
          <xdr14:nvContentPartPr>
            <xdr14:cNvPr id="61" name="Ink 60">
              <a:extLst>
                <a:ext uri="{FF2B5EF4-FFF2-40B4-BE49-F238E27FC236}">
                  <a16:creationId xmlns:a16="http://schemas.microsoft.com/office/drawing/2014/main" id="{FFA0F567-C885-497A-AB96-45277B55FC4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3">
          <xdr14:nvContentPartPr>
            <xdr14:cNvPr id="62" name="Ink 61">
              <a:extLst>
                <a:ext uri="{FF2B5EF4-FFF2-40B4-BE49-F238E27FC236}">
                  <a16:creationId xmlns:a16="http://schemas.microsoft.com/office/drawing/2014/main" id="{6F36EB5E-DF64-412E-9E46-8B28BBAC101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4">
          <xdr14:nvContentPartPr>
            <xdr14:cNvPr id="63" name="Ink 62">
              <a:extLst>
                <a:ext uri="{FF2B5EF4-FFF2-40B4-BE49-F238E27FC236}">
                  <a16:creationId xmlns:a16="http://schemas.microsoft.com/office/drawing/2014/main" id="{A2A29C25-9313-473E-B085-5EE25846DEF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5">
          <xdr14:nvContentPartPr>
            <xdr14:cNvPr id="64" name="Ink 63">
              <a:extLst>
                <a:ext uri="{FF2B5EF4-FFF2-40B4-BE49-F238E27FC236}">
                  <a16:creationId xmlns:a16="http://schemas.microsoft.com/office/drawing/2014/main" id="{654550D1-4737-49B5-9F93-757BFEF2BD6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6">
          <xdr14:nvContentPartPr>
            <xdr14:cNvPr id="65" name="Ink 64">
              <a:extLst>
                <a:ext uri="{FF2B5EF4-FFF2-40B4-BE49-F238E27FC236}">
                  <a16:creationId xmlns:a16="http://schemas.microsoft.com/office/drawing/2014/main" id="{A19403CD-C6CC-4C02-BB42-9E2BA212D41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7">
          <xdr14:nvContentPartPr>
            <xdr14:cNvPr id="66" name="Ink 65">
              <a:extLst>
                <a:ext uri="{FF2B5EF4-FFF2-40B4-BE49-F238E27FC236}">
                  <a16:creationId xmlns:a16="http://schemas.microsoft.com/office/drawing/2014/main" id="{FE472362-65E9-4A7C-A04F-73EDF31224B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8">
          <xdr14:nvContentPartPr>
            <xdr14:cNvPr id="67" name="Ink 66">
              <a:extLst>
                <a:ext uri="{FF2B5EF4-FFF2-40B4-BE49-F238E27FC236}">
                  <a16:creationId xmlns:a16="http://schemas.microsoft.com/office/drawing/2014/main" id="{30FA388F-846E-4459-8280-ACDB0F419B7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9">
          <xdr14:nvContentPartPr>
            <xdr14:cNvPr id="68" name="Ink 67">
              <a:extLst>
                <a:ext uri="{FF2B5EF4-FFF2-40B4-BE49-F238E27FC236}">
                  <a16:creationId xmlns:a16="http://schemas.microsoft.com/office/drawing/2014/main" id="{438B9534-FE0A-421B-8B77-7C7995BB0CE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7</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0">
          <xdr14:nvContentPartPr>
            <xdr14:cNvPr id="69" name="Ink 68">
              <a:extLst>
                <a:ext uri="{FF2B5EF4-FFF2-40B4-BE49-F238E27FC236}">
                  <a16:creationId xmlns:a16="http://schemas.microsoft.com/office/drawing/2014/main" id="{E8BECD21-F928-4AA0-8D8D-CFC80575C83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1">
          <xdr14:nvContentPartPr>
            <xdr14:cNvPr id="70" name="Ink 69">
              <a:extLst>
                <a:ext uri="{FF2B5EF4-FFF2-40B4-BE49-F238E27FC236}">
                  <a16:creationId xmlns:a16="http://schemas.microsoft.com/office/drawing/2014/main" id="{5A17242F-179D-403A-870E-43016F531AD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2">
          <xdr14:nvContentPartPr>
            <xdr14:cNvPr id="71" name="Ink 70">
              <a:extLst>
                <a:ext uri="{FF2B5EF4-FFF2-40B4-BE49-F238E27FC236}">
                  <a16:creationId xmlns:a16="http://schemas.microsoft.com/office/drawing/2014/main" id="{715D43DC-759C-4B06-A2AA-3900C3483E4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3">
          <xdr14:nvContentPartPr>
            <xdr14:cNvPr id="72" name="Ink 71">
              <a:extLst>
                <a:ext uri="{FF2B5EF4-FFF2-40B4-BE49-F238E27FC236}">
                  <a16:creationId xmlns:a16="http://schemas.microsoft.com/office/drawing/2014/main" id="{52FD8F2D-7AAD-44E2-86FB-58889236085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4">
          <xdr14:nvContentPartPr>
            <xdr14:cNvPr id="73" name="Ink 72">
              <a:extLst>
                <a:ext uri="{FF2B5EF4-FFF2-40B4-BE49-F238E27FC236}">
                  <a16:creationId xmlns:a16="http://schemas.microsoft.com/office/drawing/2014/main" id="{F0ADAFDD-BD06-4478-84E4-5EF2E539311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5">
          <xdr14:nvContentPartPr>
            <xdr14:cNvPr id="74" name="Ink 73">
              <a:extLst>
                <a:ext uri="{FF2B5EF4-FFF2-40B4-BE49-F238E27FC236}">
                  <a16:creationId xmlns:a16="http://schemas.microsoft.com/office/drawing/2014/main" id="{47F25788-714F-4E3F-A5FC-4973FD2BADB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6">
          <xdr14:nvContentPartPr>
            <xdr14:cNvPr id="75" name="Ink 74">
              <a:extLst>
                <a:ext uri="{FF2B5EF4-FFF2-40B4-BE49-F238E27FC236}">
                  <a16:creationId xmlns:a16="http://schemas.microsoft.com/office/drawing/2014/main" id="{9A8FE3B8-651A-47D4-940A-1F26919C624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7">
          <xdr14:nvContentPartPr>
            <xdr14:cNvPr id="76" name="Ink 75">
              <a:extLst>
                <a:ext uri="{FF2B5EF4-FFF2-40B4-BE49-F238E27FC236}">
                  <a16:creationId xmlns:a16="http://schemas.microsoft.com/office/drawing/2014/main" id="{2411C77C-C847-4194-B550-4F2A982B5E4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8">
          <xdr14:nvContentPartPr>
            <xdr14:cNvPr id="77" name="Ink 76">
              <a:extLst>
                <a:ext uri="{FF2B5EF4-FFF2-40B4-BE49-F238E27FC236}">
                  <a16:creationId xmlns:a16="http://schemas.microsoft.com/office/drawing/2014/main" id="{0362DA9B-6BB0-4AF9-8A38-EFE4DED4099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9">
          <xdr14:nvContentPartPr>
            <xdr14:cNvPr id="78" name="Ink 77">
              <a:extLst>
                <a:ext uri="{FF2B5EF4-FFF2-40B4-BE49-F238E27FC236}">
                  <a16:creationId xmlns:a16="http://schemas.microsoft.com/office/drawing/2014/main" id="{88C0440C-397C-4C10-907D-B69209333E3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0">
          <xdr14:nvContentPartPr>
            <xdr14:cNvPr id="79" name="Ink 78">
              <a:extLst>
                <a:ext uri="{FF2B5EF4-FFF2-40B4-BE49-F238E27FC236}">
                  <a16:creationId xmlns:a16="http://schemas.microsoft.com/office/drawing/2014/main" id="{19728BB8-2477-4695-9D99-86F779729B2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1">
          <xdr14:nvContentPartPr>
            <xdr14:cNvPr id="80" name="Ink 79">
              <a:extLst>
                <a:ext uri="{FF2B5EF4-FFF2-40B4-BE49-F238E27FC236}">
                  <a16:creationId xmlns:a16="http://schemas.microsoft.com/office/drawing/2014/main" id="{1AF13A7F-6A20-446C-B8ED-E3DEFF1E24B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2">
          <xdr14:nvContentPartPr>
            <xdr14:cNvPr id="81" name="Ink 80">
              <a:extLst>
                <a:ext uri="{FF2B5EF4-FFF2-40B4-BE49-F238E27FC236}">
                  <a16:creationId xmlns:a16="http://schemas.microsoft.com/office/drawing/2014/main" id="{9E83A172-CEEC-4A47-83DB-B9ACAF69714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3">
          <xdr14:nvContentPartPr>
            <xdr14:cNvPr id="82" name="Ink 81">
              <a:extLst>
                <a:ext uri="{FF2B5EF4-FFF2-40B4-BE49-F238E27FC236}">
                  <a16:creationId xmlns:a16="http://schemas.microsoft.com/office/drawing/2014/main" id="{E9F9B789-21E8-45CE-B78C-96ED2C33556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4">
          <xdr14:nvContentPartPr>
            <xdr14:cNvPr id="83" name="Ink 82">
              <a:extLst>
                <a:ext uri="{FF2B5EF4-FFF2-40B4-BE49-F238E27FC236}">
                  <a16:creationId xmlns:a16="http://schemas.microsoft.com/office/drawing/2014/main" id="{2DDAB26B-5A23-403F-86F3-C274DD96E8F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5">
          <xdr14:nvContentPartPr>
            <xdr14:cNvPr id="84" name="Ink 83">
              <a:extLst>
                <a:ext uri="{FF2B5EF4-FFF2-40B4-BE49-F238E27FC236}">
                  <a16:creationId xmlns:a16="http://schemas.microsoft.com/office/drawing/2014/main" id="{0EF156A8-5F41-4EF3-80FA-7D5E00642B7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6">
          <xdr14:nvContentPartPr>
            <xdr14:cNvPr id="85" name="Ink 84">
              <a:extLst>
                <a:ext uri="{FF2B5EF4-FFF2-40B4-BE49-F238E27FC236}">
                  <a16:creationId xmlns:a16="http://schemas.microsoft.com/office/drawing/2014/main" id="{E0ED2E13-C1A6-43DA-B6D0-1C33C579198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7">
          <xdr14:nvContentPartPr>
            <xdr14:cNvPr id="86" name="Ink 85">
              <a:extLst>
                <a:ext uri="{FF2B5EF4-FFF2-40B4-BE49-F238E27FC236}">
                  <a16:creationId xmlns:a16="http://schemas.microsoft.com/office/drawing/2014/main" id="{A71DF4B9-3569-4A2A-B44F-919C44445B8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8">
          <xdr14:nvContentPartPr>
            <xdr14:cNvPr id="87" name="Ink 86">
              <a:extLst>
                <a:ext uri="{FF2B5EF4-FFF2-40B4-BE49-F238E27FC236}">
                  <a16:creationId xmlns:a16="http://schemas.microsoft.com/office/drawing/2014/main" id="{D1A8A779-C776-4A54-B609-339A3875E23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9">
          <xdr14:nvContentPartPr>
            <xdr14:cNvPr id="88" name="Ink 87">
              <a:extLst>
                <a:ext uri="{FF2B5EF4-FFF2-40B4-BE49-F238E27FC236}">
                  <a16:creationId xmlns:a16="http://schemas.microsoft.com/office/drawing/2014/main" id="{26E697B0-7869-4C4E-9481-5F8E92A047A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0">
          <xdr14:nvContentPartPr>
            <xdr14:cNvPr id="89" name="Ink 88">
              <a:extLst>
                <a:ext uri="{FF2B5EF4-FFF2-40B4-BE49-F238E27FC236}">
                  <a16:creationId xmlns:a16="http://schemas.microsoft.com/office/drawing/2014/main" id="{926A3DB7-A6DC-4131-B6A6-15EB6ADB188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1">
          <xdr14:nvContentPartPr>
            <xdr14:cNvPr id="90" name="Ink 89">
              <a:extLst>
                <a:ext uri="{FF2B5EF4-FFF2-40B4-BE49-F238E27FC236}">
                  <a16:creationId xmlns:a16="http://schemas.microsoft.com/office/drawing/2014/main" id="{2D3CF0CE-1B19-46EB-A092-102BBF87112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2">
          <xdr14:nvContentPartPr>
            <xdr14:cNvPr id="91" name="Ink 90">
              <a:extLst>
                <a:ext uri="{FF2B5EF4-FFF2-40B4-BE49-F238E27FC236}">
                  <a16:creationId xmlns:a16="http://schemas.microsoft.com/office/drawing/2014/main" id="{9203487D-7428-4DE8-8839-73DB2C9C732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3">
          <xdr14:nvContentPartPr>
            <xdr14:cNvPr id="92" name="Ink 91">
              <a:extLst>
                <a:ext uri="{FF2B5EF4-FFF2-40B4-BE49-F238E27FC236}">
                  <a16:creationId xmlns:a16="http://schemas.microsoft.com/office/drawing/2014/main" id="{1738D4A5-4C24-400A-9C94-50251BE4E0A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4">
          <xdr14:nvContentPartPr>
            <xdr14:cNvPr id="93" name="Ink 92">
              <a:extLst>
                <a:ext uri="{FF2B5EF4-FFF2-40B4-BE49-F238E27FC236}">
                  <a16:creationId xmlns:a16="http://schemas.microsoft.com/office/drawing/2014/main" id="{2294F8C7-0A58-4D77-B22A-9E88A1E0B4E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5">
          <xdr14:nvContentPartPr>
            <xdr14:cNvPr id="94" name="Ink 93">
              <a:extLst>
                <a:ext uri="{FF2B5EF4-FFF2-40B4-BE49-F238E27FC236}">
                  <a16:creationId xmlns:a16="http://schemas.microsoft.com/office/drawing/2014/main" id="{30741B3E-5D3A-4492-8A02-982AC19BA62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6">
          <xdr14:nvContentPartPr>
            <xdr14:cNvPr id="95" name="Ink 94">
              <a:extLst>
                <a:ext uri="{FF2B5EF4-FFF2-40B4-BE49-F238E27FC236}">
                  <a16:creationId xmlns:a16="http://schemas.microsoft.com/office/drawing/2014/main" id="{22BB807A-EC11-451F-8D1B-FB07A8A5D59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7">
          <xdr14:nvContentPartPr>
            <xdr14:cNvPr id="96" name="Ink 95">
              <a:extLst>
                <a:ext uri="{FF2B5EF4-FFF2-40B4-BE49-F238E27FC236}">
                  <a16:creationId xmlns:a16="http://schemas.microsoft.com/office/drawing/2014/main" id="{04DB61C3-1FD3-4AAE-8357-987EED9AC20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8">
          <xdr14:nvContentPartPr>
            <xdr14:cNvPr id="97" name="Ink 96">
              <a:extLst>
                <a:ext uri="{FF2B5EF4-FFF2-40B4-BE49-F238E27FC236}">
                  <a16:creationId xmlns:a16="http://schemas.microsoft.com/office/drawing/2014/main" id="{A4C0A5DD-455E-45BF-BD2D-15D6EC01DE5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9">
          <xdr14:nvContentPartPr>
            <xdr14:cNvPr id="98" name="Ink 97">
              <a:extLst>
                <a:ext uri="{FF2B5EF4-FFF2-40B4-BE49-F238E27FC236}">
                  <a16:creationId xmlns:a16="http://schemas.microsoft.com/office/drawing/2014/main" id="{B93037DB-1362-4B98-AA01-E21EC869929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0">
          <xdr14:nvContentPartPr>
            <xdr14:cNvPr id="99" name="Ink 98">
              <a:extLst>
                <a:ext uri="{FF2B5EF4-FFF2-40B4-BE49-F238E27FC236}">
                  <a16:creationId xmlns:a16="http://schemas.microsoft.com/office/drawing/2014/main" id="{3A68511C-B43E-4DD1-B2FD-EE2450F7759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1">
          <xdr14:nvContentPartPr>
            <xdr14:cNvPr id="100" name="Ink 99">
              <a:extLst>
                <a:ext uri="{FF2B5EF4-FFF2-40B4-BE49-F238E27FC236}">
                  <a16:creationId xmlns:a16="http://schemas.microsoft.com/office/drawing/2014/main" id="{6642E547-03D4-4BE6-858E-CBBFD018C4C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2">
          <xdr14:nvContentPartPr>
            <xdr14:cNvPr id="101" name="Ink 100">
              <a:extLst>
                <a:ext uri="{FF2B5EF4-FFF2-40B4-BE49-F238E27FC236}">
                  <a16:creationId xmlns:a16="http://schemas.microsoft.com/office/drawing/2014/main" id="{D5A9DC4F-3FBD-4275-B1D1-07FC3288AA9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3">
          <xdr14:nvContentPartPr>
            <xdr14:cNvPr id="102" name="Ink 101">
              <a:extLst>
                <a:ext uri="{FF2B5EF4-FFF2-40B4-BE49-F238E27FC236}">
                  <a16:creationId xmlns:a16="http://schemas.microsoft.com/office/drawing/2014/main" id="{31415A74-A38A-447C-979A-B8573180A2C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4">
          <xdr14:nvContentPartPr>
            <xdr14:cNvPr id="103" name="Ink 102">
              <a:extLst>
                <a:ext uri="{FF2B5EF4-FFF2-40B4-BE49-F238E27FC236}">
                  <a16:creationId xmlns:a16="http://schemas.microsoft.com/office/drawing/2014/main" id="{E103A4FB-909F-487F-8CCA-10B238F7CCF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5">
          <xdr14:nvContentPartPr>
            <xdr14:cNvPr id="104" name="Ink 103">
              <a:extLst>
                <a:ext uri="{FF2B5EF4-FFF2-40B4-BE49-F238E27FC236}">
                  <a16:creationId xmlns:a16="http://schemas.microsoft.com/office/drawing/2014/main" id="{9C5F152A-9AD2-4025-B56C-1B4578B125C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6">
          <xdr14:nvContentPartPr>
            <xdr14:cNvPr id="105" name="Ink 104">
              <a:extLst>
                <a:ext uri="{FF2B5EF4-FFF2-40B4-BE49-F238E27FC236}">
                  <a16:creationId xmlns:a16="http://schemas.microsoft.com/office/drawing/2014/main" id="{1C562C2A-96AA-4370-ABC2-4D8429D682A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7">
          <xdr14:nvContentPartPr>
            <xdr14:cNvPr id="106" name="Ink 105">
              <a:extLst>
                <a:ext uri="{FF2B5EF4-FFF2-40B4-BE49-F238E27FC236}">
                  <a16:creationId xmlns:a16="http://schemas.microsoft.com/office/drawing/2014/main" id="{7F6F5087-1F26-40FD-B00B-2B0DB9F5564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8">
          <xdr14:nvContentPartPr>
            <xdr14:cNvPr id="107" name="Ink 106">
              <a:extLst>
                <a:ext uri="{FF2B5EF4-FFF2-40B4-BE49-F238E27FC236}">
                  <a16:creationId xmlns:a16="http://schemas.microsoft.com/office/drawing/2014/main" id="{81F549D0-927C-4979-9DFF-34E4F4F8C69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9">
          <xdr14:nvContentPartPr>
            <xdr14:cNvPr id="108" name="Ink 107">
              <a:extLst>
                <a:ext uri="{FF2B5EF4-FFF2-40B4-BE49-F238E27FC236}">
                  <a16:creationId xmlns:a16="http://schemas.microsoft.com/office/drawing/2014/main" id="{62BC4AC6-CBEE-4897-A807-7F77DBB6BF5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0">
          <xdr14:nvContentPartPr>
            <xdr14:cNvPr id="109" name="Ink 108">
              <a:extLst>
                <a:ext uri="{FF2B5EF4-FFF2-40B4-BE49-F238E27FC236}">
                  <a16:creationId xmlns:a16="http://schemas.microsoft.com/office/drawing/2014/main" id="{A99625E0-19AB-47B1-BD2C-EA6F48D7498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1">
          <xdr14:nvContentPartPr>
            <xdr14:cNvPr id="110" name="Ink 109">
              <a:extLst>
                <a:ext uri="{FF2B5EF4-FFF2-40B4-BE49-F238E27FC236}">
                  <a16:creationId xmlns:a16="http://schemas.microsoft.com/office/drawing/2014/main" id="{8BB92F2C-6065-4506-81C4-F57510C3539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2">
          <xdr14:nvContentPartPr>
            <xdr14:cNvPr id="111" name="Ink 110">
              <a:extLst>
                <a:ext uri="{FF2B5EF4-FFF2-40B4-BE49-F238E27FC236}">
                  <a16:creationId xmlns:a16="http://schemas.microsoft.com/office/drawing/2014/main" id="{402F37BC-242D-48A6-90F4-B90EA7CA4F1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3">
          <xdr14:nvContentPartPr>
            <xdr14:cNvPr id="112" name="Ink 111">
              <a:extLst>
                <a:ext uri="{FF2B5EF4-FFF2-40B4-BE49-F238E27FC236}">
                  <a16:creationId xmlns:a16="http://schemas.microsoft.com/office/drawing/2014/main" id="{32775211-7AD5-46EC-9A4A-CCF5BE241E0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4">
          <xdr14:nvContentPartPr>
            <xdr14:cNvPr id="113" name="Ink 112">
              <a:extLst>
                <a:ext uri="{FF2B5EF4-FFF2-40B4-BE49-F238E27FC236}">
                  <a16:creationId xmlns:a16="http://schemas.microsoft.com/office/drawing/2014/main" id="{AECEDD52-35DA-426C-924E-5CC5B9125AE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5">
          <xdr14:nvContentPartPr>
            <xdr14:cNvPr id="114" name="Ink 113">
              <a:extLst>
                <a:ext uri="{FF2B5EF4-FFF2-40B4-BE49-F238E27FC236}">
                  <a16:creationId xmlns:a16="http://schemas.microsoft.com/office/drawing/2014/main" id="{7E30BB5F-511C-4892-B68E-5ECF804CA95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6">
          <xdr14:nvContentPartPr>
            <xdr14:cNvPr id="115" name="Ink 114">
              <a:extLst>
                <a:ext uri="{FF2B5EF4-FFF2-40B4-BE49-F238E27FC236}">
                  <a16:creationId xmlns:a16="http://schemas.microsoft.com/office/drawing/2014/main" id="{FDE3F1FA-006A-4757-BDBA-1B4C4E8E6F2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7">
          <xdr14:nvContentPartPr>
            <xdr14:cNvPr id="116" name="Ink 115">
              <a:extLst>
                <a:ext uri="{FF2B5EF4-FFF2-40B4-BE49-F238E27FC236}">
                  <a16:creationId xmlns:a16="http://schemas.microsoft.com/office/drawing/2014/main" id="{6DBEE3F5-A4E7-4967-B68E-D59E09F0394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8">
          <xdr14:nvContentPartPr>
            <xdr14:cNvPr id="117" name="Ink 116">
              <a:extLst>
                <a:ext uri="{FF2B5EF4-FFF2-40B4-BE49-F238E27FC236}">
                  <a16:creationId xmlns:a16="http://schemas.microsoft.com/office/drawing/2014/main" id="{5C0DB9A6-0C8B-47F8-A79A-EF15686E50C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9">
          <xdr14:nvContentPartPr>
            <xdr14:cNvPr id="118" name="Ink 117">
              <a:extLst>
                <a:ext uri="{FF2B5EF4-FFF2-40B4-BE49-F238E27FC236}">
                  <a16:creationId xmlns:a16="http://schemas.microsoft.com/office/drawing/2014/main" id="{A8515AC3-8A0F-4F9E-95CC-6DFABEFB3C3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0">
          <xdr14:nvContentPartPr>
            <xdr14:cNvPr id="119" name="Ink 118">
              <a:extLst>
                <a:ext uri="{FF2B5EF4-FFF2-40B4-BE49-F238E27FC236}">
                  <a16:creationId xmlns:a16="http://schemas.microsoft.com/office/drawing/2014/main" id="{AAEB8F91-4F9D-49DE-B114-FCC6632B5E2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1">
          <xdr14:nvContentPartPr>
            <xdr14:cNvPr id="120" name="Ink 119">
              <a:extLst>
                <a:ext uri="{FF2B5EF4-FFF2-40B4-BE49-F238E27FC236}">
                  <a16:creationId xmlns:a16="http://schemas.microsoft.com/office/drawing/2014/main" id="{2F86D7F6-A76F-478E-9F31-71146EF8CA8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2">
          <xdr14:nvContentPartPr>
            <xdr14:cNvPr id="121" name="Ink 120">
              <a:extLst>
                <a:ext uri="{FF2B5EF4-FFF2-40B4-BE49-F238E27FC236}">
                  <a16:creationId xmlns:a16="http://schemas.microsoft.com/office/drawing/2014/main" id="{D2DDA69F-F14D-4B5D-8999-3383232AADF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3">
          <xdr14:nvContentPartPr>
            <xdr14:cNvPr id="122" name="Ink 121">
              <a:extLst>
                <a:ext uri="{FF2B5EF4-FFF2-40B4-BE49-F238E27FC236}">
                  <a16:creationId xmlns:a16="http://schemas.microsoft.com/office/drawing/2014/main" id="{A082BDA6-3CC1-4E07-A4C7-6E689EC8D89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4">
          <xdr14:nvContentPartPr>
            <xdr14:cNvPr id="123" name="Ink 122">
              <a:extLst>
                <a:ext uri="{FF2B5EF4-FFF2-40B4-BE49-F238E27FC236}">
                  <a16:creationId xmlns:a16="http://schemas.microsoft.com/office/drawing/2014/main" id="{69594070-CF99-4390-90CB-FBFAC853627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5">
          <xdr14:nvContentPartPr>
            <xdr14:cNvPr id="124" name="Ink 123">
              <a:extLst>
                <a:ext uri="{FF2B5EF4-FFF2-40B4-BE49-F238E27FC236}">
                  <a16:creationId xmlns:a16="http://schemas.microsoft.com/office/drawing/2014/main" id="{D5F69468-B554-4EAF-A532-3CE1827E7BF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6">
          <xdr14:nvContentPartPr>
            <xdr14:cNvPr id="125" name="Ink 124">
              <a:extLst>
                <a:ext uri="{FF2B5EF4-FFF2-40B4-BE49-F238E27FC236}">
                  <a16:creationId xmlns:a16="http://schemas.microsoft.com/office/drawing/2014/main" id="{B3444017-A211-418F-8E77-2CC3D1CECC7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7">
          <xdr14:nvContentPartPr>
            <xdr14:cNvPr id="126" name="Ink 125">
              <a:extLst>
                <a:ext uri="{FF2B5EF4-FFF2-40B4-BE49-F238E27FC236}">
                  <a16:creationId xmlns:a16="http://schemas.microsoft.com/office/drawing/2014/main" id="{8FAAF01A-0DCD-4EDE-B9F7-D17FA6DA1DA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8">
          <xdr14:nvContentPartPr>
            <xdr14:cNvPr id="127" name="Ink 126">
              <a:extLst>
                <a:ext uri="{FF2B5EF4-FFF2-40B4-BE49-F238E27FC236}">
                  <a16:creationId xmlns:a16="http://schemas.microsoft.com/office/drawing/2014/main" id="{F5A62B31-B9AB-4F9F-9AD6-293E35E179F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9">
          <xdr14:nvContentPartPr>
            <xdr14:cNvPr id="128" name="Ink 127">
              <a:extLst>
                <a:ext uri="{FF2B5EF4-FFF2-40B4-BE49-F238E27FC236}">
                  <a16:creationId xmlns:a16="http://schemas.microsoft.com/office/drawing/2014/main" id="{F7EAA1EE-824C-4DE4-B49D-F9824B1689C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0">
          <xdr14:nvContentPartPr>
            <xdr14:cNvPr id="129" name="Ink 128">
              <a:extLst>
                <a:ext uri="{FF2B5EF4-FFF2-40B4-BE49-F238E27FC236}">
                  <a16:creationId xmlns:a16="http://schemas.microsoft.com/office/drawing/2014/main" id="{FE593421-D919-45DE-8989-176C9C38CC5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1">
          <xdr14:nvContentPartPr>
            <xdr14:cNvPr id="130" name="Ink 129">
              <a:extLst>
                <a:ext uri="{FF2B5EF4-FFF2-40B4-BE49-F238E27FC236}">
                  <a16:creationId xmlns:a16="http://schemas.microsoft.com/office/drawing/2014/main" id="{F2B03BB5-CCF1-4C5F-B57F-978C9BB83E0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2">
          <xdr14:nvContentPartPr>
            <xdr14:cNvPr id="131" name="Ink 130">
              <a:extLst>
                <a:ext uri="{FF2B5EF4-FFF2-40B4-BE49-F238E27FC236}">
                  <a16:creationId xmlns:a16="http://schemas.microsoft.com/office/drawing/2014/main" id="{B59EDAF5-8632-499E-965C-D8E01309E21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3">
          <xdr14:nvContentPartPr>
            <xdr14:cNvPr id="132" name="Ink 131">
              <a:extLst>
                <a:ext uri="{FF2B5EF4-FFF2-40B4-BE49-F238E27FC236}">
                  <a16:creationId xmlns:a16="http://schemas.microsoft.com/office/drawing/2014/main" id="{3991CA02-133E-440A-80A1-C05D244FDC5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4">
          <xdr14:nvContentPartPr>
            <xdr14:cNvPr id="133" name="Ink 132">
              <a:extLst>
                <a:ext uri="{FF2B5EF4-FFF2-40B4-BE49-F238E27FC236}">
                  <a16:creationId xmlns:a16="http://schemas.microsoft.com/office/drawing/2014/main" id="{67E37B00-0E6A-47A4-B85E-49E8F950730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5">
          <xdr14:nvContentPartPr>
            <xdr14:cNvPr id="134" name="Ink 133">
              <a:extLst>
                <a:ext uri="{FF2B5EF4-FFF2-40B4-BE49-F238E27FC236}">
                  <a16:creationId xmlns:a16="http://schemas.microsoft.com/office/drawing/2014/main" id="{4DA25A69-0EAB-41BB-8719-3F99C021DD4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6">
          <xdr14:nvContentPartPr>
            <xdr14:cNvPr id="135" name="Ink 134">
              <a:extLst>
                <a:ext uri="{FF2B5EF4-FFF2-40B4-BE49-F238E27FC236}">
                  <a16:creationId xmlns:a16="http://schemas.microsoft.com/office/drawing/2014/main" id="{EF25DBAE-F6BD-4B24-9740-82E2E2784E5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7">
          <xdr14:nvContentPartPr>
            <xdr14:cNvPr id="136" name="Ink 135">
              <a:extLst>
                <a:ext uri="{FF2B5EF4-FFF2-40B4-BE49-F238E27FC236}">
                  <a16:creationId xmlns:a16="http://schemas.microsoft.com/office/drawing/2014/main" id="{E5B04CB7-67F9-465F-8FE4-DD4ECDC2A4E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8">
          <xdr14:nvContentPartPr>
            <xdr14:cNvPr id="137" name="Ink 136">
              <a:extLst>
                <a:ext uri="{FF2B5EF4-FFF2-40B4-BE49-F238E27FC236}">
                  <a16:creationId xmlns:a16="http://schemas.microsoft.com/office/drawing/2014/main" id="{AAB78720-0DBE-493F-8F86-F290289A04B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9">
          <xdr14:nvContentPartPr>
            <xdr14:cNvPr id="138" name="Ink 137">
              <a:extLst>
                <a:ext uri="{FF2B5EF4-FFF2-40B4-BE49-F238E27FC236}">
                  <a16:creationId xmlns:a16="http://schemas.microsoft.com/office/drawing/2014/main" id="{220B9115-304F-4A93-B281-90F9E1A46C0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0">
          <xdr14:nvContentPartPr>
            <xdr14:cNvPr id="139" name="Ink 138">
              <a:extLst>
                <a:ext uri="{FF2B5EF4-FFF2-40B4-BE49-F238E27FC236}">
                  <a16:creationId xmlns:a16="http://schemas.microsoft.com/office/drawing/2014/main" id="{5B804706-9A13-40EC-BE87-80946372432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1">
          <xdr14:nvContentPartPr>
            <xdr14:cNvPr id="140" name="Ink 139">
              <a:extLst>
                <a:ext uri="{FF2B5EF4-FFF2-40B4-BE49-F238E27FC236}">
                  <a16:creationId xmlns:a16="http://schemas.microsoft.com/office/drawing/2014/main" id="{CC1B8D1A-6ADE-4B62-AD30-4D3DD8EB772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2">
          <xdr14:nvContentPartPr>
            <xdr14:cNvPr id="141" name="Ink 140">
              <a:extLst>
                <a:ext uri="{FF2B5EF4-FFF2-40B4-BE49-F238E27FC236}">
                  <a16:creationId xmlns:a16="http://schemas.microsoft.com/office/drawing/2014/main" id="{51F634BA-B506-4D4B-A8E4-B80AA8EE734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3">
          <xdr14:nvContentPartPr>
            <xdr14:cNvPr id="142" name="Ink 141">
              <a:extLst>
                <a:ext uri="{FF2B5EF4-FFF2-40B4-BE49-F238E27FC236}">
                  <a16:creationId xmlns:a16="http://schemas.microsoft.com/office/drawing/2014/main" id="{5E36A2A5-B8CA-4C37-B429-F80F05D8DCB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4">
          <xdr14:nvContentPartPr>
            <xdr14:cNvPr id="143" name="Ink 142">
              <a:extLst>
                <a:ext uri="{FF2B5EF4-FFF2-40B4-BE49-F238E27FC236}">
                  <a16:creationId xmlns:a16="http://schemas.microsoft.com/office/drawing/2014/main" id="{BF987F82-BB42-43F7-8317-8FCA68B9CA7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5">
          <xdr14:nvContentPartPr>
            <xdr14:cNvPr id="144" name="Ink 143">
              <a:extLst>
                <a:ext uri="{FF2B5EF4-FFF2-40B4-BE49-F238E27FC236}">
                  <a16:creationId xmlns:a16="http://schemas.microsoft.com/office/drawing/2014/main" id="{0ADDC180-2851-40BC-8AAA-DF77D548431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6">
          <xdr14:nvContentPartPr>
            <xdr14:cNvPr id="145" name="Ink 144">
              <a:extLst>
                <a:ext uri="{FF2B5EF4-FFF2-40B4-BE49-F238E27FC236}">
                  <a16:creationId xmlns:a16="http://schemas.microsoft.com/office/drawing/2014/main" id="{07596A40-3C0D-4D9B-AE47-5701AE4D316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7">
          <xdr14:nvContentPartPr>
            <xdr14:cNvPr id="146" name="Ink 145">
              <a:extLst>
                <a:ext uri="{FF2B5EF4-FFF2-40B4-BE49-F238E27FC236}">
                  <a16:creationId xmlns:a16="http://schemas.microsoft.com/office/drawing/2014/main" id="{80D0EA76-CE79-4B3A-ADDA-7D3835B97B7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8">
          <xdr14:nvContentPartPr>
            <xdr14:cNvPr id="147" name="Ink 146">
              <a:extLst>
                <a:ext uri="{FF2B5EF4-FFF2-40B4-BE49-F238E27FC236}">
                  <a16:creationId xmlns:a16="http://schemas.microsoft.com/office/drawing/2014/main" id="{80C919D5-0EE7-4E71-9748-73419B99C53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9">
          <xdr14:nvContentPartPr>
            <xdr14:cNvPr id="148" name="Ink 147">
              <a:extLst>
                <a:ext uri="{FF2B5EF4-FFF2-40B4-BE49-F238E27FC236}">
                  <a16:creationId xmlns:a16="http://schemas.microsoft.com/office/drawing/2014/main" id="{58CA5A85-DEFB-422C-84C9-36F9FED66BB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0">
          <xdr14:nvContentPartPr>
            <xdr14:cNvPr id="149" name="Ink 148">
              <a:extLst>
                <a:ext uri="{FF2B5EF4-FFF2-40B4-BE49-F238E27FC236}">
                  <a16:creationId xmlns:a16="http://schemas.microsoft.com/office/drawing/2014/main" id="{4A982F12-ED09-430E-A717-93B340351E1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1">
          <xdr14:nvContentPartPr>
            <xdr14:cNvPr id="150" name="Ink 149">
              <a:extLst>
                <a:ext uri="{FF2B5EF4-FFF2-40B4-BE49-F238E27FC236}">
                  <a16:creationId xmlns:a16="http://schemas.microsoft.com/office/drawing/2014/main" id="{6DD1502D-4708-4CF5-8ADE-EE82911285D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2">
          <xdr14:nvContentPartPr>
            <xdr14:cNvPr id="151" name="Ink 150">
              <a:extLst>
                <a:ext uri="{FF2B5EF4-FFF2-40B4-BE49-F238E27FC236}">
                  <a16:creationId xmlns:a16="http://schemas.microsoft.com/office/drawing/2014/main" id="{C0DDE499-651F-4F2B-9544-6BA751E72F0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3">
          <xdr14:nvContentPartPr>
            <xdr14:cNvPr id="152" name="Ink 151">
              <a:extLst>
                <a:ext uri="{FF2B5EF4-FFF2-40B4-BE49-F238E27FC236}">
                  <a16:creationId xmlns:a16="http://schemas.microsoft.com/office/drawing/2014/main" id="{F6FEA4EF-A77E-4C72-BA3A-52134584501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4">
          <xdr14:nvContentPartPr>
            <xdr14:cNvPr id="153" name="Ink 152">
              <a:extLst>
                <a:ext uri="{FF2B5EF4-FFF2-40B4-BE49-F238E27FC236}">
                  <a16:creationId xmlns:a16="http://schemas.microsoft.com/office/drawing/2014/main" id="{A4DB864C-A7C0-40C3-A805-4D672CAD453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5">
          <xdr14:nvContentPartPr>
            <xdr14:cNvPr id="154" name="Ink 153">
              <a:extLst>
                <a:ext uri="{FF2B5EF4-FFF2-40B4-BE49-F238E27FC236}">
                  <a16:creationId xmlns:a16="http://schemas.microsoft.com/office/drawing/2014/main" id="{BEA8A0F0-D238-4549-8B9B-73237ECA329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6">
          <xdr14:nvContentPartPr>
            <xdr14:cNvPr id="155" name="Ink 154">
              <a:extLst>
                <a:ext uri="{FF2B5EF4-FFF2-40B4-BE49-F238E27FC236}">
                  <a16:creationId xmlns:a16="http://schemas.microsoft.com/office/drawing/2014/main" id="{C0330BFA-BBE1-431E-AC9A-B97333350AA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7">
          <xdr14:nvContentPartPr>
            <xdr14:cNvPr id="156" name="Ink 155">
              <a:extLst>
                <a:ext uri="{FF2B5EF4-FFF2-40B4-BE49-F238E27FC236}">
                  <a16:creationId xmlns:a16="http://schemas.microsoft.com/office/drawing/2014/main" id="{3FB0C715-482F-414F-8205-80A2E184A81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8">
          <xdr14:nvContentPartPr>
            <xdr14:cNvPr id="157" name="Ink 156">
              <a:extLst>
                <a:ext uri="{FF2B5EF4-FFF2-40B4-BE49-F238E27FC236}">
                  <a16:creationId xmlns:a16="http://schemas.microsoft.com/office/drawing/2014/main" id="{375FEA40-6335-4B4C-A159-0CA18C109B4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9">
          <xdr14:nvContentPartPr>
            <xdr14:cNvPr id="158" name="Ink 157">
              <a:extLst>
                <a:ext uri="{FF2B5EF4-FFF2-40B4-BE49-F238E27FC236}">
                  <a16:creationId xmlns:a16="http://schemas.microsoft.com/office/drawing/2014/main" id="{635A5075-A90A-4A98-8780-CD7D04F53E6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0">
          <xdr14:nvContentPartPr>
            <xdr14:cNvPr id="159" name="Ink 158">
              <a:extLst>
                <a:ext uri="{FF2B5EF4-FFF2-40B4-BE49-F238E27FC236}">
                  <a16:creationId xmlns:a16="http://schemas.microsoft.com/office/drawing/2014/main" id="{358D7821-504C-453E-9E64-FCFBB5ED076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1">
          <xdr14:nvContentPartPr>
            <xdr14:cNvPr id="160" name="Ink 159">
              <a:extLst>
                <a:ext uri="{FF2B5EF4-FFF2-40B4-BE49-F238E27FC236}">
                  <a16:creationId xmlns:a16="http://schemas.microsoft.com/office/drawing/2014/main" id="{3C52087E-CF64-4626-97A4-1D5D6C3B79D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2">
          <xdr14:nvContentPartPr>
            <xdr14:cNvPr id="161" name="Ink 160">
              <a:extLst>
                <a:ext uri="{FF2B5EF4-FFF2-40B4-BE49-F238E27FC236}">
                  <a16:creationId xmlns:a16="http://schemas.microsoft.com/office/drawing/2014/main" id="{FE7E70AB-515E-44EC-8CEA-DEF692C3C5A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3">
          <xdr14:nvContentPartPr>
            <xdr14:cNvPr id="162" name="Ink 161">
              <a:extLst>
                <a:ext uri="{FF2B5EF4-FFF2-40B4-BE49-F238E27FC236}">
                  <a16:creationId xmlns:a16="http://schemas.microsoft.com/office/drawing/2014/main" id="{D98BB543-469F-47DA-83EE-10567E9A54C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4">
          <xdr14:nvContentPartPr>
            <xdr14:cNvPr id="163" name="Ink 162">
              <a:extLst>
                <a:ext uri="{FF2B5EF4-FFF2-40B4-BE49-F238E27FC236}">
                  <a16:creationId xmlns:a16="http://schemas.microsoft.com/office/drawing/2014/main" id="{88547611-DCC3-40A6-A589-585955E2E52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5">
          <xdr14:nvContentPartPr>
            <xdr14:cNvPr id="164" name="Ink 163">
              <a:extLst>
                <a:ext uri="{FF2B5EF4-FFF2-40B4-BE49-F238E27FC236}">
                  <a16:creationId xmlns:a16="http://schemas.microsoft.com/office/drawing/2014/main" id="{7CB539C7-DD11-4E3A-94C1-5DD2493B289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6">
          <xdr14:nvContentPartPr>
            <xdr14:cNvPr id="165" name="Ink 164">
              <a:extLst>
                <a:ext uri="{FF2B5EF4-FFF2-40B4-BE49-F238E27FC236}">
                  <a16:creationId xmlns:a16="http://schemas.microsoft.com/office/drawing/2014/main" id="{7B370EC7-4C36-440C-B17D-A9B43A7D3D9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7">
          <xdr14:nvContentPartPr>
            <xdr14:cNvPr id="166" name="Ink 165">
              <a:extLst>
                <a:ext uri="{FF2B5EF4-FFF2-40B4-BE49-F238E27FC236}">
                  <a16:creationId xmlns:a16="http://schemas.microsoft.com/office/drawing/2014/main" id="{3F1EEF30-6582-4484-AE91-B8B3E9B9A8E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8">
          <xdr14:nvContentPartPr>
            <xdr14:cNvPr id="167" name="Ink 166">
              <a:extLst>
                <a:ext uri="{FF2B5EF4-FFF2-40B4-BE49-F238E27FC236}">
                  <a16:creationId xmlns:a16="http://schemas.microsoft.com/office/drawing/2014/main" id="{E16F89CD-6BDB-4A60-9B9D-CCB190EC046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9">
          <xdr14:nvContentPartPr>
            <xdr14:cNvPr id="168" name="Ink 167">
              <a:extLst>
                <a:ext uri="{FF2B5EF4-FFF2-40B4-BE49-F238E27FC236}">
                  <a16:creationId xmlns:a16="http://schemas.microsoft.com/office/drawing/2014/main" id="{A906084E-F529-4615-9B8B-2BEF8D0250F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0">
          <xdr14:nvContentPartPr>
            <xdr14:cNvPr id="169" name="Ink 168">
              <a:extLst>
                <a:ext uri="{FF2B5EF4-FFF2-40B4-BE49-F238E27FC236}">
                  <a16:creationId xmlns:a16="http://schemas.microsoft.com/office/drawing/2014/main" id="{F0C7B741-DF68-4B4B-948A-22FB13FE169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1">
          <xdr14:nvContentPartPr>
            <xdr14:cNvPr id="170" name="Ink 169">
              <a:extLst>
                <a:ext uri="{FF2B5EF4-FFF2-40B4-BE49-F238E27FC236}">
                  <a16:creationId xmlns:a16="http://schemas.microsoft.com/office/drawing/2014/main" id="{26B94D6A-2ED8-4363-BA76-142C40B288F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2">
          <xdr14:nvContentPartPr>
            <xdr14:cNvPr id="171" name="Ink 170">
              <a:extLst>
                <a:ext uri="{FF2B5EF4-FFF2-40B4-BE49-F238E27FC236}">
                  <a16:creationId xmlns:a16="http://schemas.microsoft.com/office/drawing/2014/main" id="{811F89C4-6D7D-466F-808A-1184AFF6F01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3">
          <xdr14:nvContentPartPr>
            <xdr14:cNvPr id="172" name="Ink 171">
              <a:extLst>
                <a:ext uri="{FF2B5EF4-FFF2-40B4-BE49-F238E27FC236}">
                  <a16:creationId xmlns:a16="http://schemas.microsoft.com/office/drawing/2014/main" id="{80528F59-5671-40A3-BA0D-2DBC405A86C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4">
          <xdr14:nvContentPartPr>
            <xdr14:cNvPr id="173" name="Ink 172">
              <a:extLst>
                <a:ext uri="{FF2B5EF4-FFF2-40B4-BE49-F238E27FC236}">
                  <a16:creationId xmlns:a16="http://schemas.microsoft.com/office/drawing/2014/main" id="{131EC805-2580-43F5-9538-894FC4D83FB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5">
          <xdr14:nvContentPartPr>
            <xdr14:cNvPr id="174" name="Ink 173">
              <a:extLst>
                <a:ext uri="{FF2B5EF4-FFF2-40B4-BE49-F238E27FC236}">
                  <a16:creationId xmlns:a16="http://schemas.microsoft.com/office/drawing/2014/main" id="{1AD2F142-48C7-4C01-A202-95A5EA62B2D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6">
          <xdr14:nvContentPartPr>
            <xdr14:cNvPr id="175" name="Ink 174">
              <a:extLst>
                <a:ext uri="{FF2B5EF4-FFF2-40B4-BE49-F238E27FC236}">
                  <a16:creationId xmlns:a16="http://schemas.microsoft.com/office/drawing/2014/main" id="{B43EA606-BE4B-44B5-B39B-8ADA3FCED70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7">
          <xdr14:nvContentPartPr>
            <xdr14:cNvPr id="176" name="Ink 175">
              <a:extLst>
                <a:ext uri="{FF2B5EF4-FFF2-40B4-BE49-F238E27FC236}">
                  <a16:creationId xmlns:a16="http://schemas.microsoft.com/office/drawing/2014/main" id="{5F621417-3DD1-4F49-AB83-55EC877D5A8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8">
          <xdr14:nvContentPartPr>
            <xdr14:cNvPr id="177" name="Ink 176">
              <a:extLst>
                <a:ext uri="{FF2B5EF4-FFF2-40B4-BE49-F238E27FC236}">
                  <a16:creationId xmlns:a16="http://schemas.microsoft.com/office/drawing/2014/main" id="{2BB7DAF2-1537-4F72-8DF4-F0E88A151EB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9">
          <xdr14:nvContentPartPr>
            <xdr14:cNvPr id="178" name="Ink 177">
              <a:extLst>
                <a:ext uri="{FF2B5EF4-FFF2-40B4-BE49-F238E27FC236}">
                  <a16:creationId xmlns:a16="http://schemas.microsoft.com/office/drawing/2014/main" id="{964391EF-FDEF-4F9F-ACA6-3A9C9EB2869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0">
          <xdr14:nvContentPartPr>
            <xdr14:cNvPr id="179" name="Ink 178">
              <a:extLst>
                <a:ext uri="{FF2B5EF4-FFF2-40B4-BE49-F238E27FC236}">
                  <a16:creationId xmlns:a16="http://schemas.microsoft.com/office/drawing/2014/main" id="{391AFC1E-CE28-4F1D-B889-FB175017732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1">
          <xdr14:nvContentPartPr>
            <xdr14:cNvPr id="180" name="Ink 179">
              <a:extLst>
                <a:ext uri="{FF2B5EF4-FFF2-40B4-BE49-F238E27FC236}">
                  <a16:creationId xmlns:a16="http://schemas.microsoft.com/office/drawing/2014/main" id="{FB4C7904-2458-4EB4-A4DE-73D8F615210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2">
          <xdr14:nvContentPartPr>
            <xdr14:cNvPr id="181" name="Ink 180">
              <a:extLst>
                <a:ext uri="{FF2B5EF4-FFF2-40B4-BE49-F238E27FC236}">
                  <a16:creationId xmlns:a16="http://schemas.microsoft.com/office/drawing/2014/main" id="{A79D7FD4-1AB0-4999-B6D0-1E937720262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3">
          <xdr14:nvContentPartPr>
            <xdr14:cNvPr id="182" name="Ink 181">
              <a:extLst>
                <a:ext uri="{FF2B5EF4-FFF2-40B4-BE49-F238E27FC236}">
                  <a16:creationId xmlns:a16="http://schemas.microsoft.com/office/drawing/2014/main" id="{89F2B719-A05E-409C-B6E9-26888AF3C14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4">
          <xdr14:nvContentPartPr>
            <xdr14:cNvPr id="183" name="Ink 182">
              <a:extLst>
                <a:ext uri="{FF2B5EF4-FFF2-40B4-BE49-F238E27FC236}">
                  <a16:creationId xmlns:a16="http://schemas.microsoft.com/office/drawing/2014/main" id="{BD6405D5-32F6-467B-B2EC-52A6792D158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5">
          <xdr14:nvContentPartPr>
            <xdr14:cNvPr id="184" name="Ink 183">
              <a:extLst>
                <a:ext uri="{FF2B5EF4-FFF2-40B4-BE49-F238E27FC236}">
                  <a16:creationId xmlns:a16="http://schemas.microsoft.com/office/drawing/2014/main" id="{FB9F171E-F3E6-4CC2-B814-44B95BF24CC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6">
          <xdr14:nvContentPartPr>
            <xdr14:cNvPr id="185" name="Ink 184">
              <a:extLst>
                <a:ext uri="{FF2B5EF4-FFF2-40B4-BE49-F238E27FC236}">
                  <a16:creationId xmlns:a16="http://schemas.microsoft.com/office/drawing/2014/main" id="{1B948903-4C9B-4EA5-8793-75150FAF394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7">
          <xdr14:nvContentPartPr>
            <xdr14:cNvPr id="186" name="Ink 185">
              <a:extLst>
                <a:ext uri="{FF2B5EF4-FFF2-40B4-BE49-F238E27FC236}">
                  <a16:creationId xmlns:a16="http://schemas.microsoft.com/office/drawing/2014/main" id="{D25DB3B6-31B3-42C5-8B5A-39BCACC0581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8">
          <xdr14:nvContentPartPr>
            <xdr14:cNvPr id="187" name="Ink 186">
              <a:extLst>
                <a:ext uri="{FF2B5EF4-FFF2-40B4-BE49-F238E27FC236}">
                  <a16:creationId xmlns:a16="http://schemas.microsoft.com/office/drawing/2014/main" id="{C7C8C6A0-9FD3-4F21-8585-8742B0435B9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9">
          <xdr14:nvContentPartPr>
            <xdr14:cNvPr id="188" name="Ink 187">
              <a:extLst>
                <a:ext uri="{FF2B5EF4-FFF2-40B4-BE49-F238E27FC236}">
                  <a16:creationId xmlns:a16="http://schemas.microsoft.com/office/drawing/2014/main" id="{1088B201-2F1A-43E5-B3E0-3CAB58A416F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0">
          <xdr14:nvContentPartPr>
            <xdr14:cNvPr id="189" name="Ink 188">
              <a:extLst>
                <a:ext uri="{FF2B5EF4-FFF2-40B4-BE49-F238E27FC236}">
                  <a16:creationId xmlns:a16="http://schemas.microsoft.com/office/drawing/2014/main" id="{F35CE5E1-1165-401E-B86E-186242CF026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1">
          <xdr14:nvContentPartPr>
            <xdr14:cNvPr id="190" name="Ink 189">
              <a:extLst>
                <a:ext uri="{FF2B5EF4-FFF2-40B4-BE49-F238E27FC236}">
                  <a16:creationId xmlns:a16="http://schemas.microsoft.com/office/drawing/2014/main" id="{00A3B7F3-1E02-485A-99B8-2ABEEB31BF0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2">
          <xdr14:nvContentPartPr>
            <xdr14:cNvPr id="191" name="Ink 190">
              <a:extLst>
                <a:ext uri="{FF2B5EF4-FFF2-40B4-BE49-F238E27FC236}">
                  <a16:creationId xmlns:a16="http://schemas.microsoft.com/office/drawing/2014/main" id="{4D28A8DB-635E-47A1-B64F-D3474ADC883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3">
          <xdr14:nvContentPartPr>
            <xdr14:cNvPr id="192" name="Ink 191">
              <a:extLst>
                <a:ext uri="{FF2B5EF4-FFF2-40B4-BE49-F238E27FC236}">
                  <a16:creationId xmlns:a16="http://schemas.microsoft.com/office/drawing/2014/main" id="{BDE85154-788F-4336-B85A-ED9E8F809AC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4">
          <xdr14:nvContentPartPr>
            <xdr14:cNvPr id="193" name="Ink 192">
              <a:extLst>
                <a:ext uri="{FF2B5EF4-FFF2-40B4-BE49-F238E27FC236}">
                  <a16:creationId xmlns:a16="http://schemas.microsoft.com/office/drawing/2014/main" id="{99CF05F4-0A07-42DC-B5AF-A7DC79173DB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5">
          <xdr14:nvContentPartPr>
            <xdr14:cNvPr id="194" name="Ink 193">
              <a:extLst>
                <a:ext uri="{FF2B5EF4-FFF2-40B4-BE49-F238E27FC236}">
                  <a16:creationId xmlns:a16="http://schemas.microsoft.com/office/drawing/2014/main" id="{A87F31F1-E9CE-4618-8F8E-51E234D1749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6">
          <xdr14:nvContentPartPr>
            <xdr14:cNvPr id="195" name="Ink 194">
              <a:extLst>
                <a:ext uri="{FF2B5EF4-FFF2-40B4-BE49-F238E27FC236}">
                  <a16:creationId xmlns:a16="http://schemas.microsoft.com/office/drawing/2014/main" id="{84B2AF41-0476-462D-9E23-6A1FBDCB418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7">
          <xdr14:nvContentPartPr>
            <xdr14:cNvPr id="196" name="Ink 195">
              <a:extLst>
                <a:ext uri="{FF2B5EF4-FFF2-40B4-BE49-F238E27FC236}">
                  <a16:creationId xmlns:a16="http://schemas.microsoft.com/office/drawing/2014/main" id="{8A3DE612-DEF3-4930-9E63-F15D96E922E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8">
          <xdr14:nvContentPartPr>
            <xdr14:cNvPr id="197" name="Ink 196">
              <a:extLst>
                <a:ext uri="{FF2B5EF4-FFF2-40B4-BE49-F238E27FC236}">
                  <a16:creationId xmlns:a16="http://schemas.microsoft.com/office/drawing/2014/main" id="{CDEFB796-665C-477C-BD53-602BC8C242B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9">
          <xdr14:nvContentPartPr>
            <xdr14:cNvPr id="198" name="Ink 197">
              <a:extLst>
                <a:ext uri="{FF2B5EF4-FFF2-40B4-BE49-F238E27FC236}">
                  <a16:creationId xmlns:a16="http://schemas.microsoft.com/office/drawing/2014/main" id="{75CD6F4B-5384-426E-A869-C19BD78E9B6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0">
          <xdr14:nvContentPartPr>
            <xdr14:cNvPr id="199" name="Ink 198">
              <a:extLst>
                <a:ext uri="{FF2B5EF4-FFF2-40B4-BE49-F238E27FC236}">
                  <a16:creationId xmlns:a16="http://schemas.microsoft.com/office/drawing/2014/main" id="{AA2784C0-6427-4D0B-B10C-6446B7FBA32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1">
          <xdr14:nvContentPartPr>
            <xdr14:cNvPr id="200" name="Ink 199">
              <a:extLst>
                <a:ext uri="{FF2B5EF4-FFF2-40B4-BE49-F238E27FC236}">
                  <a16:creationId xmlns:a16="http://schemas.microsoft.com/office/drawing/2014/main" id="{A278B4E5-40C5-453A-AE3C-82819F733F9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2">
          <xdr14:nvContentPartPr>
            <xdr14:cNvPr id="201" name="Ink 200">
              <a:extLst>
                <a:ext uri="{FF2B5EF4-FFF2-40B4-BE49-F238E27FC236}">
                  <a16:creationId xmlns:a16="http://schemas.microsoft.com/office/drawing/2014/main" id="{F64C543F-AE00-4EA3-84FD-58A4754F72C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3">
          <xdr14:nvContentPartPr>
            <xdr14:cNvPr id="202" name="Ink 201">
              <a:extLst>
                <a:ext uri="{FF2B5EF4-FFF2-40B4-BE49-F238E27FC236}">
                  <a16:creationId xmlns:a16="http://schemas.microsoft.com/office/drawing/2014/main" id="{119C2CB8-2168-4F48-B19D-0296D4977C5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4">
          <xdr14:nvContentPartPr>
            <xdr14:cNvPr id="203" name="Ink 202">
              <a:extLst>
                <a:ext uri="{FF2B5EF4-FFF2-40B4-BE49-F238E27FC236}">
                  <a16:creationId xmlns:a16="http://schemas.microsoft.com/office/drawing/2014/main" id="{6AD1968D-0B7F-4F3B-AC0F-61FCF97D457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5">
          <xdr14:nvContentPartPr>
            <xdr14:cNvPr id="204" name="Ink 203">
              <a:extLst>
                <a:ext uri="{FF2B5EF4-FFF2-40B4-BE49-F238E27FC236}">
                  <a16:creationId xmlns:a16="http://schemas.microsoft.com/office/drawing/2014/main" id="{CD35A259-6970-4873-AEDA-6646FCB99EF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6">
          <xdr14:nvContentPartPr>
            <xdr14:cNvPr id="205" name="Ink 204">
              <a:extLst>
                <a:ext uri="{FF2B5EF4-FFF2-40B4-BE49-F238E27FC236}">
                  <a16:creationId xmlns:a16="http://schemas.microsoft.com/office/drawing/2014/main" id="{C5348D25-C75D-4DFB-985E-FC830129E95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7">
          <xdr14:nvContentPartPr>
            <xdr14:cNvPr id="206" name="Ink 205">
              <a:extLst>
                <a:ext uri="{FF2B5EF4-FFF2-40B4-BE49-F238E27FC236}">
                  <a16:creationId xmlns:a16="http://schemas.microsoft.com/office/drawing/2014/main" id="{43324588-4C3A-4D24-B5AB-1C40BEAA33B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8">
          <xdr14:nvContentPartPr>
            <xdr14:cNvPr id="207" name="Ink 206">
              <a:extLst>
                <a:ext uri="{FF2B5EF4-FFF2-40B4-BE49-F238E27FC236}">
                  <a16:creationId xmlns:a16="http://schemas.microsoft.com/office/drawing/2014/main" id="{F23D0835-1FC5-4D56-92C9-2038DBB953B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9">
          <xdr14:nvContentPartPr>
            <xdr14:cNvPr id="208" name="Ink 207">
              <a:extLst>
                <a:ext uri="{FF2B5EF4-FFF2-40B4-BE49-F238E27FC236}">
                  <a16:creationId xmlns:a16="http://schemas.microsoft.com/office/drawing/2014/main" id="{B55AD337-23FC-4F93-934D-AD1F7FFF257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10">
          <xdr14:nvContentPartPr>
            <xdr14:cNvPr id="209" name="Ink 208">
              <a:extLst>
                <a:ext uri="{FF2B5EF4-FFF2-40B4-BE49-F238E27FC236}">
                  <a16:creationId xmlns:a16="http://schemas.microsoft.com/office/drawing/2014/main" id="{DAB6CF9B-5E0C-4382-A122-5C9480F3567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11">
          <xdr14:nvContentPartPr>
            <xdr14:cNvPr id="210" name="Ink 209">
              <a:extLst>
                <a:ext uri="{FF2B5EF4-FFF2-40B4-BE49-F238E27FC236}">
                  <a16:creationId xmlns:a16="http://schemas.microsoft.com/office/drawing/2014/main" id="{3A364A84-6029-4052-B85F-5C0EEC8F944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12">
          <xdr14:nvContentPartPr>
            <xdr14:cNvPr id="211" name="Ink 210">
              <a:extLst>
                <a:ext uri="{FF2B5EF4-FFF2-40B4-BE49-F238E27FC236}">
                  <a16:creationId xmlns:a16="http://schemas.microsoft.com/office/drawing/2014/main" id="{68B20829-912B-4E42-9443-52D38EB83E4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13">
          <xdr14:nvContentPartPr>
            <xdr14:cNvPr id="212" name="Ink 211">
              <a:extLst>
                <a:ext uri="{FF2B5EF4-FFF2-40B4-BE49-F238E27FC236}">
                  <a16:creationId xmlns:a16="http://schemas.microsoft.com/office/drawing/2014/main" id="{0AD79C4D-8C5B-4EDA-8A7A-F497C3A56F3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14">
          <xdr14:nvContentPartPr>
            <xdr14:cNvPr id="213" name="Ink 212">
              <a:extLst>
                <a:ext uri="{FF2B5EF4-FFF2-40B4-BE49-F238E27FC236}">
                  <a16:creationId xmlns:a16="http://schemas.microsoft.com/office/drawing/2014/main" id="{8BC7B10C-6E35-476F-8805-312B1DB3DDF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15">
          <xdr14:nvContentPartPr>
            <xdr14:cNvPr id="214" name="Ink 213">
              <a:extLst>
                <a:ext uri="{FF2B5EF4-FFF2-40B4-BE49-F238E27FC236}">
                  <a16:creationId xmlns:a16="http://schemas.microsoft.com/office/drawing/2014/main" id="{3BC6E3B5-58E4-4BE5-8D45-A3EF89D246A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16">
          <xdr14:nvContentPartPr>
            <xdr14:cNvPr id="215" name="Ink 214">
              <a:extLst>
                <a:ext uri="{FF2B5EF4-FFF2-40B4-BE49-F238E27FC236}">
                  <a16:creationId xmlns:a16="http://schemas.microsoft.com/office/drawing/2014/main" id="{C373686E-7862-43E0-BEDA-49639F4FC00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17">
          <xdr14:nvContentPartPr>
            <xdr14:cNvPr id="216" name="Ink 215">
              <a:extLst>
                <a:ext uri="{FF2B5EF4-FFF2-40B4-BE49-F238E27FC236}">
                  <a16:creationId xmlns:a16="http://schemas.microsoft.com/office/drawing/2014/main" id="{B0FB9287-89FC-470A-8DA1-4DD7AC22DDF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18">
          <xdr14:nvContentPartPr>
            <xdr14:cNvPr id="217" name="Ink 216">
              <a:extLst>
                <a:ext uri="{FF2B5EF4-FFF2-40B4-BE49-F238E27FC236}">
                  <a16:creationId xmlns:a16="http://schemas.microsoft.com/office/drawing/2014/main" id="{2398C53A-984A-45ED-8B2A-E706A0D9B41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19">
          <xdr14:nvContentPartPr>
            <xdr14:cNvPr id="218" name="Ink 217">
              <a:extLst>
                <a:ext uri="{FF2B5EF4-FFF2-40B4-BE49-F238E27FC236}">
                  <a16:creationId xmlns:a16="http://schemas.microsoft.com/office/drawing/2014/main" id="{A5EE43D5-8B20-4614-9C18-5AE18B224F7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20">
          <xdr14:nvContentPartPr>
            <xdr14:cNvPr id="219" name="Ink 218">
              <a:extLst>
                <a:ext uri="{FF2B5EF4-FFF2-40B4-BE49-F238E27FC236}">
                  <a16:creationId xmlns:a16="http://schemas.microsoft.com/office/drawing/2014/main" id="{675795D6-9067-46EB-B05D-F393AF1BA18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21">
          <xdr14:nvContentPartPr>
            <xdr14:cNvPr id="220" name="Ink 219">
              <a:extLst>
                <a:ext uri="{FF2B5EF4-FFF2-40B4-BE49-F238E27FC236}">
                  <a16:creationId xmlns:a16="http://schemas.microsoft.com/office/drawing/2014/main" id="{04336C09-F151-425E-BBBD-BBB7FED6F24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22">
          <xdr14:nvContentPartPr>
            <xdr14:cNvPr id="221" name="Ink 220">
              <a:extLst>
                <a:ext uri="{FF2B5EF4-FFF2-40B4-BE49-F238E27FC236}">
                  <a16:creationId xmlns:a16="http://schemas.microsoft.com/office/drawing/2014/main" id="{4EB31417-83FE-405E-A763-8E2F1067FC3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23">
          <xdr14:nvContentPartPr>
            <xdr14:cNvPr id="222" name="Ink 221">
              <a:extLst>
                <a:ext uri="{FF2B5EF4-FFF2-40B4-BE49-F238E27FC236}">
                  <a16:creationId xmlns:a16="http://schemas.microsoft.com/office/drawing/2014/main" id="{A6388C6D-F9EE-4280-A14D-B9C9E7D5B6A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24">
          <xdr14:nvContentPartPr>
            <xdr14:cNvPr id="223" name="Ink 222">
              <a:extLst>
                <a:ext uri="{FF2B5EF4-FFF2-40B4-BE49-F238E27FC236}">
                  <a16:creationId xmlns:a16="http://schemas.microsoft.com/office/drawing/2014/main" id="{28702739-7B3F-4CAC-B5AD-3D91E8CC7F9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25">
          <xdr14:nvContentPartPr>
            <xdr14:cNvPr id="224" name="Ink 223">
              <a:extLst>
                <a:ext uri="{FF2B5EF4-FFF2-40B4-BE49-F238E27FC236}">
                  <a16:creationId xmlns:a16="http://schemas.microsoft.com/office/drawing/2014/main" id="{E0967872-CB1D-46BE-A71D-5E5AB9409BF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26">
          <xdr14:nvContentPartPr>
            <xdr14:cNvPr id="225" name="Ink 224">
              <a:extLst>
                <a:ext uri="{FF2B5EF4-FFF2-40B4-BE49-F238E27FC236}">
                  <a16:creationId xmlns:a16="http://schemas.microsoft.com/office/drawing/2014/main" id="{2923B565-BB54-4F9C-9B8F-C1DCDF696DA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27">
          <xdr14:nvContentPartPr>
            <xdr14:cNvPr id="226" name="Ink 225">
              <a:extLst>
                <a:ext uri="{FF2B5EF4-FFF2-40B4-BE49-F238E27FC236}">
                  <a16:creationId xmlns:a16="http://schemas.microsoft.com/office/drawing/2014/main" id="{CFFDED58-4D47-45F4-985A-016EF5D2BFE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28">
          <xdr14:nvContentPartPr>
            <xdr14:cNvPr id="227" name="Ink 226">
              <a:extLst>
                <a:ext uri="{FF2B5EF4-FFF2-40B4-BE49-F238E27FC236}">
                  <a16:creationId xmlns:a16="http://schemas.microsoft.com/office/drawing/2014/main" id="{CE2A2D83-1274-49E7-BD57-1750B96B6EF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29">
          <xdr14:nvContentPartPr>
            <xdr14:cNvPr id="228" name="Ink 227">
              <a:extLst>
                <a:ext uri="{FF2B5EF4-FFF2-40B4-BE49-F238E27FC236}">
                  <a16:creationId xmlns:a16="http://schemas.microsoft.com/office/drawing/2014/main" id="{3942C33F-440F-4BCA-9796-1A2B83744F9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30">
          <xdr14:nvContentPartPr>
            <xdr14:cNvPr id="229" name="Ink 228">
              <a:extLst>
                <a:ext uri="{FF2B5EF4-FFF2-40B4-BE49-F238E27FC236}">
                  <a16:creationId xmlns:a16="http://schemas.microsoft.com/office/drawing/2014/main" id="{908F4A48-297F-454E-9804-7FB4A6E78CD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31">
          <xdr14:nvContentPartPr>
            <xdr14:cNvPr id="230" name="Ink 229">
              <a:extLst>
                <a:ext uri="{FF2B5EF4-FFF2-40B4-BE49-F238E27FC236}">
                  <a16:creationId xmlns:a16="http://schemas.microsoft.com/office/drawing/2014/main" id="{2667033D-29BF-4C57-AD60-644B16661EA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32">
          <xdr14:nvContentPartPr>
            <xdr14:cNvPr id="231" name="Ink 230">
              <a:extLst>
                <a:ext uri="{FF2B5EF4-FFF2-40B4-BE49-F238E27FC236}">
                  <a16:creationId xmlns:a16="http://schemas.microsoft.com/office/drawing/2014/main" id="{F6BDA648-2DBF-4113-BB2A-D6A29E417AA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33">
          <xdr14:nvContentPartPr>
            <xdr14:cNvPr id="232" name="Ink 231">
              <a:extLst>
                <a:ext uri="{FF2B5EF4-FFF2-40B4-BE49-F238E27FC236}">
                  <a16:creationId xmlns:a16="http://schemas.microsoft.com/office/drawing/2014/main" id="{F66896FC-E4E8-439A-94F7-CE4C38F1CAA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34">
          <xdr14:nvContentPartPr>
            <xdr14:cNvPr id="233" name="Ink 232">
              <a:extLst>
                <a:ext uri="{FF2B5EF4-FFF2-40B4-BE49-F238E27FC236}">
                  <a16:creationId xmlns:a16="http://schemas.microsoft.com/office/drawing/2014/main" id="{7CB4A3BF-B603-48D3-8DEF-4F44EFF8813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35">
          <xdr14:nvContentPartPr>
            <xdr14:cNvPr id="234" name="Ink 233">
              <a:extLst>
                <a:ext uri="{FF2B5EF4-FFF2-40B4-BE49-F238E27FC236}">
                  <a16:creationId xmlns:a16="http://schemas.microsoft.com/office/drawing/2014/main" id="{D50220B6-5C24-49C4-8FE3-557F297F106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36">
          <xdr14:nvContentPartPr>
            <xdr14:cNvPr id="235" name="Ink 234">
              <a:extLst>
                <a:ext uri="{FF2B5EF4-FFF2-40B4-BE49-F238E27FC236}">
                  <a16:creationId xmlns:a16="http://schemas.microsoft.com/office/drawing/2014/main" id="{07D786C1-2891-4026-9EA9-6AE564EC32F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37">
          <xdr14:nvContentPartPr>
            <xdr14:cNvPr id="236" name="Ink 235">
              <a:extLst>
                <a:ext uri="{FF2B5EF4-FFF2-40B4-BE49-F238E27FC236}">
                  <a16:creationId xmlns:a16="http://schemas.microsoft.com/office/drawing/2014/main" id="{87536A72-703B-46C4-84F6-5257E0E4672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38">
          <xdr14:nvContentPartPr>
            <xdr14:cNvPr id="237" name="Ink 236">
              <a:extLst>
                <a:ext uri="{FF2B5EF4-FFF2-40B4-BE49-F238E27FC236}">
                  <a16:creationId xmlns:a16="http://schemas.microsoft.com/office/drawing/2014/main" id="{2CC0C35A-DCAD-4130-99FD-A2B92FE1167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39">
          <xdr14:nvContentPartPr>
            <xdr14:cNvPr id="238" name="Ink 237">
              <a:extLst>
                <a:ext uri="{FF2B5EF4-FFF2-40B4-BE49-F238E27FC236}">
                  <a16:creationId xmlns:a16="http://schemas.microsoft.com/office/drawing/2014/main" id="{2433E1B0-FFD1-469A-98DB-768FB939A0F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40">
          <xdr14:nvContentPartPr>
            <xdr14:cNvPr id="239" name="Ink 238">
              <a:extLst>
                <a:ext uri="{FF2B5EF4-FFF2-40B4-BE49-F238E27FC236}">
                  <a16:creationId xmlns:a16="http://schemas.microsoft.com/office/drawing/2014/main" id="{6E48F010-7F4B-4751-BF68-0140470BF8F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41">
          <xdr14:nvContentPartPr>
            <xdr14:cNvPr id="240" name="Ink 239">
              <a:extLst>
                <a:ext uri="{FF2B5EF4-FFF2-40B4-BE49-F238E27FC236}">
                  <a16:creationId xmlns:a16="http://schemas.microsoft.com/office/drawing/2014/main" id="{782DACE0-5DEA-4A37-85B1-EBB781BF8B2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42">
          <xdr14:nvContentPartPr>
            <xdr14:cNvPr id="241" name="Ink 240">
              <a:extLst>
                <a:ext uri="{FF2B5EF4-FFF2-40B4-BE49-F238E27FC236}">
                  <a16:creationId xmlns:a16="http://schemas.microsoft.com/office/drawing/2014/main" id="{BCBE0F9F-0F42-4B0E-BDDF-8B2BA14FE46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43">
          <xdr14:nvContentPartPr>
            <xdr14:cNvPr id="242" name="Ink 241">
              <a:extLst>
                <a:ext uri="{FF2B5EF4-FFF2-40B4-BE49-F238E27FC236}">
                  <a16:creationId xmlns:a16="http://schemas.microsoft.com/office/drawing/2014/main" id="{3A9F94EC-FCFC-4834-B8DE-B0166EF6548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44">
          <xdr14:nvContentPartPr>
            <xdr14:cNvPr id="243" name="Ink 242">
              <a:extLst>
                <a:ext uri="{FF2B5EF4-FFF2-40B4-BE49-F238E27FC236}">
                  <a16:creationId xmlns:a16="http://schemas.microsoft.com/office/drawing/2014/main" id="{503F172A-E711-4F75-83C2-9A412493580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45">
          <xdr14:nvContentPartPr>
            <xdr14:cNvPr id="244" name="Ink 243">
              <a:extLst>
                <a:ext uri="{FF2B5EF4-FFF2-40B4-BE49-F238E27FC236}">
                  <a16:creationId xmlns:a16="http://schemas.microsoft.com/office/drawing/2014/main" id="{D30A9251-001C-42FD-A2BE-410529C5107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46">
          <xdr14:nvContentPartPr>
            <xdr14:cNvPr id="245" name="Ink 244">
              <a:extLst>
                <a:ext uri="{FF2B5EF4-FFF2-40B4-BE49-F238E27FC236}">
                  <a16:creationId xmlns:a16="http://schemas.microsoft.com/office/drawing/2014/main" id="{7A2BC0A9-E913-41B8-BDEA-9E6EC54E9B5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47">
          <xdr14:nvContentPartPr>
            <xdr14:cNvPr id="246" name="Ink 245">
              <a:extLst>
                <a:ext uri="{FF2B5EF4-FFF2-40B4-BE49-F238E27FC236}">
                  <a16:creationId xmlns:a16="http://schemas.microsoft.com/office/drawing/2014/main" id="{96753073-5758-4C75-8D7B-858123938C8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48">
          <xdr14:nvContentPartPr>
            <xdr14:cNvPr id="247" name="Ink 246">
              <a:extLst>
                <a:ext uri="{FF2B5EF4-FFF2-40B4-BE49-F238E27FC236}">
                  <a16:creationId xmlns:a16="http://schemas.microsoft.com/office/drawing/2014/main" id="{AB112C28-6F79-4D45-A0D8-1A140CA1E9E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49">
          <xdr14:nvContentPartPr>
            <xdr14:cNvPr id="248" name="Ink 247">
              <a:extLst>
                <a:ext uri="{FF2B5EF4-FFF2-40B4-BE49-F238E27FC236}">
                  <a16:creationId xmlns:a16="http://schemas.microsoft.com/office/drawing/2014/main" id="{9B22B78F-07DE-4EE9-ABDA-3D50050C2B5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50">
          <xdr14:nvContentPartPr>
            <xdr14:cNvPr id="249" name="Ink 248">
              <a:extLst>
                <a:ext uri="{FF2B5EF4-FFF2-40B4-BE49-F238E27FC236}">
                  <a16:creationId xmlns:a16="http://schemas.microsoft.com/office/drawing/2014/main" id="{B3233196-3B08-4272-896D-C68ACC825F2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51">
          <xdr14:nvContentPartPr>
            <xdr14:cNvPr id="250" name="Ink 249">
              <a:extLst>
                <a:ext uri="{FF2B5EF4-FFF2-40B4-BE49-F238E27FC236}">
                  <a16:creationId xmlns:a16="http://schemas.microsoft.com/office/drawing/2014/main" id="{AC1E96A3-7021-431A-A10F-377E9AF422C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52">
          <xdr14:nvContentPartPr>
            <xdr14:cNvPr id="251" name="Ink 250">
              <a:extLst>
                <a:ext uri="{FF2B5EF4-FFF2-40B4-BE49-F238E27FC236}">
                  <a16:creationId xmlns:a16="http://schemas.microsoft.com/office/drawing/2014/main" id="{7E6076EC-AC64-4ED9-8412-72F94C71A25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53">
          <xdr14:nvContentPartPr>
            <xdr14:cNvPr id="252" name="Ink 251">
              <a:extLst>
                <a:ext uri="{FF2B5EF4-FFF2-40B4-BE49-F238E27FC236}">
                  <a16:creationId xmlns:a16="http://schemas.microsoft.com/office/drawing/2014/main" id="{D847D4D3-30E6-4A28-B9FC-0F23360300D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54">
          <xdr14:nvContentPartPr>
            <xdr14:cNvPr id="253" name="Ink 252">
              <a:extLst>
                <a:ext uri="{FF2B5EF4-FFF2-40B4-BE49-F238E27FC236}">
                  <a16:creationId xmlns:a16="http://schemas.microsoft.com/office/drawing/2014/main" id="{98876B7C-FF64-4424-8285-C5CD1F38436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55">
          <xdr14:nvContentPartPr>
            <xdr14:cNvPr id="254" name="Ink 253">
              <a:extLst>
                <a:ext uri="{FF2B5EF4-FFF2-40B4-BE49-F238E27FC236}">
                  <a16:creationId xmlns:a16="http://schemas.microsoft.com/office/drawing/2014/main" id="{E407230A-A453-463B-A1B2-3B584F319AE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56">
          <xdr14:nvContentPartPr>
            <xdr14:cNvPr id="255" name="Ink 254">
              <a:extLst>
                <a:ext uri="{FF2B5EF4-FFF2-40B4-BE49-F238E27FC236}">
                  <a16:creationId xmlns:a16="http://schemas.microsoft.com/office/drawing/2014/main" id="{084566B6-179F-431B-B634-4CB127764F6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57">
          <xdr14:nvContentPartPr>
            <xdr14:cNvPr id="256" name="Ink 255">
              <a:extLst>
                <a:ext uri="{FF2B5EF4-FFF2-40B4-BE49-F238E27FC236}">
                  <a16:creationId xmlns:a16="http://schemas.microsoft.com/office/drawing/2014/main" id="{C121C7CE-9F3D-4DE0-8327-14DC119459B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58">
          <xdr14:nvContentPartPr>
            <xdr14:cNvPr id="257" name="Ink 256">
              <a:extLst>
                <a:ext uri="{FF2B5EF4-FFF2-40B4-BE49-F238E27FC236}">
                  <a16:creationId xmlns:a16="http://schemas.microsoft.com/office/drawing/2014/main" id="{A708C890-527E-4754-95C1-880980D7422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59">
          <xdr14:nvContentPartPr>
            <xdr14:cNvPr id="258" name="Ink 257">
              <a:extLst>
                <a:ext uri="{FF2B5EF4-FFF2-40B4-BE49-F238E27FC236}">
                  <a16:creationId xmlns:a16="http://schemas.microsoft.com/office/drawing/2014/main" id="{4C8F3D2F-4D52-4E07-B079-555234EFC9C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60">
          <xdr14:nvContentPartPr>
            <xdr14:cNvPr id="259" name="Ink 258">
              <a:extLst>
                <a:ext uri="{FF2B5EF4-FFF2-40B4-BE49-F238E27FC236}">
                  <a16:creationId xmlns:a16="http://schemas.microsoft.com/office/drawing/2014/main" id="{A5CB9430-5687-49CC-BD7B-E928D0865FB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61">
          <xdr14:nvContentPartPr>
            <xdr14:cNvPr id="260" name="Ink 259">
              <a:extLst>
                <a:ext uri="{FF2B5EF4-FFF2-40B4-BE49-F238E27FC236}">
                  <a16:creationId xmlns:a16="http://schemas.microsoft.com/office/drawing/2014/main" id="{3935DA7C-1AA7-4328-B749-47646A52059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12</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62">
          <xdr14:nvContentPartPr>
            <xdr14:cNvPr id="261" name="Ink 260">
              <a:extLst>
                <a:ext uri="{FF2B5EF4-FFF2-40B4-BE49-F238E27FC236}">
                  <a16:creationId xmlns:a16="http://schemas.microsoft.com/office/drawing/2014/main" id="{1E58090A-2EF9-4019-B48F-2145F417024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5</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63">
          <xdr14:nvContentPartPr>
            <xdr14:cNvPr id="262" name="Ink 261">
              <a:extLst>
                <a:ext uri="{FF2B5EF4-FFF2-40B4-BE49-F238E27FC236}">
                  <a16:creationId xmlns:a16="http://schemas.microsoft.com/office/drawing/2014/main" id="{BC462E43-B9EE-4FCD-B30B-F751B96F6C2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64">
          <xdr14:nvContentPartPr>
            <xdr14:cNvPr id="263" name="Ink 262">
              <a:extLst>
                <a:ext uri="{FF2B5EF4-FFF2-40B4-BE49-F238E27FC236}">
                  <a16:creationId xmlns:a16="http://schemas.microsoft.com/office/drawing/2014/main" id="{D8E52948-3B44-4278-9DA0-BE50DA1CCFC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65">
          <xdr14:nvContentPartPr>
            <xdr14:cNvPr id="264" name="Ink 263">
              <a:extLst>
                <a:ext uri="{FF2B5EF4-FFF2-40B4-BE49-F238E27FC236}">
                  <a16:creationId xmlns:a16="http://schemas.microsoft.com/office/drawing/2014/main" id="{5E1A195C-B1A0-4F23-839C-F65BEB8F284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66">
          <xdr14:nvContentPartPr>
            <xdr14:cNvPr id="265" name="Ink 264">
              <a:extLst>
                <a:ext uri="{FF2B5EF4-FFF2-40B4-BE49-F238E27FC236}">
                  <a16:creationId xmlns:a16="http://schemas.microsoft.com/office/drawing/2014/main" id="{1E0B63BA-B7DA-4F72-9BB4-907FD738182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67">
          <xdr14:nvContentPartPr>
            <xdr14:cNvPr id="266" name="Ink 265">
              <a:extLst>
                <a:ext uri="{FF2B5EF4-FFF2-40B4-BE49-F238E27FC236}">
                  <a16:creationId xmlns:a16="http://schemas.microsoft.com/office/drawing/2014/main" id="{F47A95AC-5360-4722-93AE-CFBF9772000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68">
          <xdr14:nvContentPartPr>
            <xdr14:cNvPr id="267" name="Ink 266">
              <a:extLst>
                <a:ext uri="{FF2B5EF4-FFF2-40B4-BE49-F238E27FC236}">
                  <a16:creationId xmlns:a16="http://schemas.microsoft.com/office/drawing/2014/main" id="{C7B3D985-0418-4FB8-8103-9F42FBE758A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69">
          <xdr14:nvContentPartPr>
            <xdr14:cNvPr id="268" name="Ink 267">
              <a:extLst>
                <a:ext uri="{FF2B5EF4-FFF2-40B4-BE49-F238E27FC236}">
                  <a16:creationId xmlns:a16="http://schemas.microsoft.com/office/drawing/2014/main" id="{15CAE9B5-6B6C-4D15-9D47-7279D123562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70">
          <xdr14:nvContentPartPr>
            <xdr14:cNvPr id="269" name="Ink 268">
              <a:extLst>
                <a:ext uri="{FF2B5EF4-FFF2-40B4-BE49-F238E27FC236}">
                  <a16:creationId xmlns:a16="http://schemas.microsoft.com/office/drawing/2014/main" id="{59CBAC05-8F32-4E46-9EA6-1AD6F157939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71">
          <xdr14:nvContentPartPr>
            <xdr14:cNvPr id="270" name="Ink 269">
              <a:extLst>
                <a:ext uri="{FF2B5EF4-FFF2-40B4-BE49-F238E27FC236}">
                  <a16:creationId xmlns:a16="http://schemas.microsoft.com/office/drawing/2014/main" id="{2E019A05-616F-40FA-A8C4-8DB8ABCFF3B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72">
          <xdr14:nvContentPartPr>
            <xdr14:cNvPr id="271" name="Ink 270">
              <a:extLst>
                <a:ext uri="{FF2B5EF4-FFF2-40B4-BE49-F238E27FC236}">
                  <a16:creationId xmlns:a16="http://schemas.microsoft.com/office/drawing/2014/main" id="{10537557-4C7C-4670-8F9C-CD8D2921112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73">
          <xdr14:nvContentPartPr>
            <xdr14:cNvPr id="272" name="Ink 271">
              <a:extLst>
                <a:ext uri="{FF2B5EF4-FFF2-40B4-BE49-F238E27FC236}">
                  <a16:creationId xmlns:a16="http://schemas.microsoft.com/office/drawing/2014/main" id="{536BF53B-4C4A-45C8-865B-E57B1247160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74">
          <xdr14:nvContentPartPr>
            <xdr14:cNvPr id="273" name="Ink 272">
              <a:extLst>
                <a:ext uri="{FF2B5EF4-FFF2-40B4-BE49-F238E27FC236}">
                  <a16:creationId xmlns:a16="http://schemas.microsoft.com/office/drawing/2014/main" id="{4954D06F-A036-4505-9B28-92CC6F0CA08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75">
          <xdr14:nvContentPartPr>
            <xdr14:cNvPr id="274" name="Ink 273">
              <a:extLst>
                <a:ext uri="{FF2B5EF4-FFF2-40B4-BE49-F238E27FC236}">
                  <a16:creationId xmlns:a16="http://schemas.microsoft.com/office/drawing/2014/main" id="{615D42F6-B3DE-4D89-A4A1-FC7B85175F7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76">
          <xdr14:nvContentPartPr>
            <xdr14:cNvPr id="275" name="Ink 274">
              <a:extLst>
                <a:ext uri="{FF2B5EF4-FFF2-40B4-BE49-F238E27FC236}">
                  <a16:creationId xmlns:a16="http://schemas.microsoft.com/office/drawing/2014/main" id="{04C03A95-3C46-4AE5-8573-3C9B09EBE03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77">
          <xdr14:nvContentPartPr>
            <xdr14:cNvPr id="276" name="Ink 275">
              <a:extLst>
                <a:ext uri="{FF2B5EF4-FFF2-40B4-BE49-F238E27FC236}">
                  <a16:creationId xmlns:a16="http://schemas.microsoft.com/office/drawing/2014/main" id="{74861A0F-D237-4D08-A7A9-A64770D2799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78">
          <xdr14:nvContentPartPr>
            <xdr14:cNvPr id="277" name="Ink 276">
              <a:extLst>
                <a:ext uri="{FF2B5EF4-FFF2-40B4-BE49-F238E27FC236}">
                  <a16:creationId xmlns:a16="http://schemas.microsoft.com/office/drawing/2014/main" id="{082C0815-4A73-48F0-9020-C1FD0E82E0B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79">
          <xdr14:nvContentPartPr>
            <xdr14:cNvPr id="278" name="Ink 277">
              <a:extLst>
                <a:ext uri="{FF2B5EF4-FFF2-40B4-BE49-F238E27FC236}">
                  <a16:creationId xmlns:a16="http://schemas.microsoft.com/office/drawing/2014/main" id="{313CD358-93EF-4279-9A76-44F7CE942B4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80">
          <xdr14:nvContentPartPr>
            <xdr14:cNvPr id="279" name="Ink 278">
              <a:extLst>
                <a:ext uri="{FF2B5EF4-FFF2-40B4-BE49-F238E27FC236}">
                  <a16:creationId xmlns:a16="http://schemas.microsoft.com/office/drawing/2014/main" id="{BD7436C5-AD3D-461D-86AB-7464A296E29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81">
          <xdr14:nvContentPartPr>
            <xdr14:cNvPr id="280" name="Ink 279">
              <a:extLst>
                <a:ext uri="{FF2B5EF4-FFF2-40B4-BE49-F238E27FC236}">
                  <a16:creationId xmlns:a16="http://schemas.microsoft.com/office/drawing/2014/main" id="{47DC465B-CFF8-41AD-AAB8-D139E9AE05D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82">
          <xdr14:nvContentPartPr>
            <xdr14:cNvPr id="281" name="Ink 280">
              <a:extLst>
                <a:ext uri="{FF2B5EF4-FFF2-40B4-BE49-F238E27FC236}">
                  <a16:creationId xmlns:a16="http://schemas.microsoft.com/office/drawing/2014/main" id="{55C396E8-E67B-4B91-B13D-374D0394EAB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83">
          <xdr14:nvContentPartPr>
            <xdr14:cNvPr id="282" name="Ink 281">
              <a:extLst>
                <a:ext uri="{FF2B5EF4-FFF2-40B4-BE49-F238E27FC236}">
                  <a16:creationId xmlns:a16="http://schemas.microsoft.com/office/drawing/2014/main" id="{BF796BF0-0062-4597-8710-562DF994D28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84">
          <xdr14:nvContentPartPr>
            <xdr14:cNvPr id="283" name="Ink 282">
              <a:extLst>
                <a:ext uri="{FF2B5EF4-FFF2-40B4-BE49-F238E27FC236}">
                  <a16:creationId xmlns:a16="http://schemas.microsoft.com/office/drawing/2014/main" id="{9D92F4EA-FC24-4B54-B068-1C60EBE0584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85">
          <xdr14:nvContentPartPr>
            <xdr14:cNvPr id="284" name="Ink 283">
              <a:extLst>
                <a:ext uri="{FF2B5EF4-FFF2-40B4-BE49-F238E27FC236}">
                  <a16:creationId xmlns:a16="http://schemas.microsoft.com/office/drawing/2014/main" id="{2462E3E2-DCAA-4101-9658-577E704BB91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86">
          <xdr14:nvContentPartPr>
            <xdr14:cNvPr id="285" name="Ink 284">
              <a:extLst>
                <a:ext uri="{FF2B5EF4-FFF2-40B4-BE49-F238E27FC236}">
                  <a16:creationId xmlns:a16="http://schemas.microsoft.com/office/drawing/2014/main" id="{6F870496-126C-40B8-A235-1E86E0E6834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87">
          <xdr14:nvContentPartPr>
            <xdr14:cNvPr id="286" name="Ink 285">
              <a:extLst>
                <a:ext uri="{FF2B5EF4-FFF2-40B4-BE49-F238E27FC236}">
                  <a16:creationId xmlns:a16="http://schemas.microsoft.com/office/drawing/2014/main" id="{351E5308-E8AB-4A95-AC1C-B34FE797916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88">
          <xdr14:nvContentPartPr>
            <xdr14:cNvPr id="287" name="Ink 286">
              <a:extLst>
                <a:ext uri="{FF2B5EF4-FFF2-40B4-BE49-F238E27FC236}">
                  <a16:creationId xmlns:a16="http://schemas.microsoft.com/office/drawing/2014/main" id="{858046DC-3D12-4CD1-8AEE-C65881AC369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89">
          <xdr14:nvContentPartPr>
            <xdr14:cNvPr id="288" name="Ink 287">
              <a:extLst>
                <a:ext uri="{FF2B5EF4-FFF2-40B4-BE49-F238E27FC236}">
                  <a16:creationId xmlns:a16="http://schemas.microsoft.com/office/drawing/2014/main" id="{05BB2FF8-A64D-4711-9608-7112482E606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90">
          <xdr14:nvContentPartPr>
            <xdr14:cNvPr id="289" name="Ink 288">
              <a:extLst>
                <a:ext uri="{FF2B5EF4-FFF2-40B4-BE49-F238E27FC236}">
                  <a16:creationId xmlns:a16="http://schemas.microsoft.com/office/drawing/2014/main" id="{C38B96C3-000E-4885-B3A6-2AD730FBAD7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91">
          <xdr14:nvContentPartPr>
            <xdr14:cNvPr id="290" name="Ink 289">
              <a:extLst>
                <a:ext uri="{FF2B5EF4-FFF2-40B4-BE49-F238E27FC236}">
                  <a16:creationId xmlns:a16="http://schemas.microsoft.com/office/drawing/2014/main" id="{05396A08-D54C-424A-8165-A0FD11C8D48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92">
          <xdr14:nvContentPartPr>
            <xdr14:cNvPr id="291" name="Ink 290">
              <a:extLst>
                <a:ext uri="{FF2B5EF4-FFF2-40B4-BE49-F238E27FC236}">
                  <a16:creationId xmlns:a16="http://schemas.microsoft.com/office/drawing/2014/main" id="{2F734E2A-1DF2-4E4F-B4DF-AE0EC228709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93">
          <xdr14:nvContentPartPr>
            <xdr14:cNvPr id="292" name="Ink 291">
              <a:extLst>
                <a:ext uri="{FF2B5EF4-FFF2-40B4-BE49-F238E27FC236}">
                  <a16:creationId xmlns:a16="http://schemas.microsoft.com/office/drawing/2014/main" id="{2BB613B2-E502-4C6F-A4A9-3A0E673CA8D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94">
          <xdr14:nvContentPartPr>
            <xdr14:cNvPr id="293" name="Ink 292">
              <a:extLst>
                <a:ext uri="{FF2B5EF4-FFF2-40B4-BE49-F238E27FC236}">
                  <a16:creationId xmlns:a16="http://schemas.microsoft.com/office/drawing/2014/main" id="{1017103B-E71A-4EB6-8A77-BEC4CE3B389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95">
          <xdr14:nvContentPartPr>
            <xdr14:cNvPr id="294" name="Ink 293">
              <a:extLst>
                <a:ext uri="{FF2B5EF4-FFF2-40B4-BE49-F238E27FC236}">
                  <a16:creationId xmlns:a16="http://schemas.microsoft.com/office/drawing/2014/main" id="{CADE9420-CBEA-4566-9899-AA6E036AA7D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96">
          <xdr14:nvContentPartPr>
            <xdr14:cNvPr id="295" name="Ink 294">
              <a:extLst>
                <a:ext uri="{FF2B5EF4-FFF2-40B4-BE49-F238E27FC236}">
                  <a16:creationId xmlns:a16="http://schemas.microsoft.com/office/drawing/2014/main" id="{7DAF20D0-F830-400F-9177-1CD6222A290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97">
          <xdr14:nvContentPartPr>
            <xdr14:cNvPr id="296" name="Ink 295">
              <a:extLst>
                <a:ext uri="{FF2B5EF4-FFF2-40B4-BE49-F238E27FC236}">
                  <a16:creationId xmlns:a16="http://schemas.microsoft.com/office/drawing/2014/main" id="{5CDC7DD7-B1A3-4959-90E5-50522BD7687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98">
          <xdr14:nvContentPartPr>
            <xdr14:cNvPr id="297" name="Ink 296">
              <a:extLst>
                <a:ext uri="{FF2B5EF4-FFF2-40B4-BE49-F238E27FC236}">
                  <a16:creationId xmlns:a16="http://schemas.microsoft.com/office/drawing/2014/main" id="{E5A56A68-0C9B-4E18-9C55-FFB331220BB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99">
          <xdr14:nvContentPartPr>
            <xdr14:cNvPr id="298" name="Ink 297">
              <a:extLst>
                <a:ext uri="{FF2B5EF4-FFF2-40B4-BE49-F238E27FC236}">
                  <a16:creationId xmlns:a16="http://schemas.microsoft.com/office/drawing/2014/main" id="{9DD9C84A-D008-4428-A286-9DED1EEAA3B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00">
          <xdr14:nvContentPartPr>
            <xdr14:cNvPr id="299" name="Ink 298">
              <a:extLst>
                <a:ext uri="{FF2B5EF4-FFF2-40B4-BE49-F238E27FC236}">
                  <a16:creationId xmlns:a16="http://schemas.microsoft.com/office/drawing/2014/main" id="{C00E1B61-0FBB-4F16-9959-88949A45831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01">
          <xdr14:nvContentPartPr>
            <xdr14:cNvPr id="300" name="Ink 299">
              <a:extLst>
                <a:ext uri="{FF2B5EF4-FFF2-40B4-BE49-F238E27FC236}">
                  <a16:creationId xmlns:a16="http://schemas.microsoft.com/office/drawing/2014/main" id="{30E6D696-D6BC-473A-9ACF-D8786CC8B42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02">
          <xdr14:nvContentPartPr>
            <xdr14:cNvPr id="301" name="Ink 300">
              <a:extLst>
                <a:ext uri="{FF2B5EF4-FFF2-40B4-BE49-F238E27FC236}">
                  <a16:creationId xmlns:a16="http://schemas.microsoft.com/office/drawing/2014/main" id="{76B5E8FB-876A-4635-B28C-9DCE706AFF2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03">
          <xdr14:nvContentPartPr>
            <xdr14:cNvPr id="302" name="Ink 301">
              <a:extLst>
                <a:ext uri="{FF2B5EF4-FFF2-40B4-BE49-F238E27FC236}">
                  <a16:creationId xmlns:a16="http://schemas.microsoft.com/office/drawing/2014/main" id="{FEC140C1-E0F8-4731-ACA7-DCD8F2A301E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04">
          <xdr14:nvContentPartPr>
            <xdr14:cNvPr id="303" name="Ink 302">
              <a:extLst>
                <a:ext uri="{FF2B5EF4-FFF2-40B4-BE49-F238E27FC236}">
                  <a16:creationId xmlns:a16="http://schemas.microsoft.com/office/drawing/2014/main" id="{B030C575-8E31-4284-BF76-08353CD3D64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05">
          <xdr14:nvContentPartPr>
            <xdr14:cNvPr id="304" name="Ink 303">
              <a:extLst>
                <a:ext uri="{FF2B5EF4-FFF2-40B4-BE49-F238E27FC236}">
                  <a16:creationId xmlns:a16="http://schemas.microsoft.com/office/drawing/2014/main" id="{B362540B-385E-4B78-AA6E-E0882ED3F07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06">
          <xdr14:nvContentPartPr>
            <xdr14:cNvPr id="305" name="Ink 304">
              <a:extLst>
                <a:ext uri="{FF2B5EF4-FFF2-40B4-BE49-F238E27FC236}">
                  <a16:creationId xmlns:a16="http://schemas.microsoft.com/office/drawing/2014/main" id="{2F2E4342-AC78-412D-9213-D834F852B11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07">
          <xdr14:nvContentPartPr>
            <xdr14:cNvPr id="306" name="Ink 305">
              <a:extLst>
                <a:ext uri="{FF2B5EF4-FFF2-40B4-BE49-F238E27FC236}">
                  <a16:creationId xmlns:a16="http://schemas.microsoft.com/office/drawing/2014/main" id="{BD50E07A-6453-466F-B7D1-81D55590267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08">
          <xdr14:nvContentPartPr>
            <xdr14:cNvPr id="307" name="Ink 306">
              <a:extLst>
                <a:ext uri="{FF2B5EF4-FFF2-40B4-BE49-F238E27FC236}">
                  <a16:creationId xmlns:a16="http://schemas.microsoft.com/office/drawing/2014/main" id="{D3C53EF7-7359-40CC-A6C8-5BA011CCDCC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09">
          <xdr14:nvContentPartPr>
            <xdr14:cNvPr id="308" name="Ink 307">
              <a:extLst>
                <a:ext uri="{FF2B5EF4-FFF2-40B4-BE49-F238E27FC236}">
                  <a16:creationId xmlns:a16="http://schemas.microsoft.com/office/drawing/2014/main" id="{0D1BE961-AF95-4A91-B46E-8DC62642D60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10">
          <xdr14:nvContentPartPr>
            <xdr14:cNvPr id="309" name="Ink 308">
              <a:extLst>
                <a:ext uri="{FF2B5EF4-FFF2-40B4-BE49-F238E27FC236}">
                  <a16:creationId xmlns:a16="http://schemas.microsoft.com/office/drawing/2014/main" id="{EF19B7A8-CB9C-4B15-9460-3D274D1671A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11">
          <xdr14:nvContentPartPr>
            <xdr14:cNvPr id="310" name="Ink 309">
              <a:extLst>
                <a:ext uri="{FF2B5EF4-FFF2-40B4-BE49-F238E27FC236}">
                  <a16:creationId xmlns:a16="http://schemas.microsoft.com/office/drawing/2014/main" id="{861F1D2C-7F80-4663-9C51-B60B4DD2F36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12">
          <xdr14:nvContentPartPr>
            <xdr14:cNvPr id="311" name="Ink 310">
              <a:extLst>
                <a:ext uri="{FF2B5EF4-FFF2-40B4-BE49-F238E27FC236}">
                  <a16:creationId xmlns:a16="http://schemas.microsoft.com/office/drawing/2014/main" id="{268065F0-8266-4801-A508-87F51CB38B2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13">
          <xdr14:nvContentPartPr>
            <xdr14:cNvPr id="312" name="Ink 311">
              <a:extLst>
                <a:ext uri="{FF2B5EF4-FFF2-40B4-BE49-F238E27FC236}">
                  <a16:creationId xmlns:a16="http://schemas.microsoft.com/office/drawing/2014/main" id="{CE334752-0BAD-4BD3-A26A-57458FDE073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14">
          <xdr14:nvContentPartPr>
            <xdr14:cNvPr id="313" name="Ink 312">
              <a:extLst>
                <a:ext uri="{FF2B5EF4-FFF2-40B4-BE49-F238E27FC236}">
                  <a16:creationId xmlns:a16="http://schemas.microsoft.com/office/drawing/2014/main" id="{F3316F7F-CC9D-4B99-8B09-3A4A4465C77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15">
          <xdr14:nvContentPartPr>
            <xdr14:cNvPr id="314" name="Ink 313">
              <a:extLst>
                <a:ext uri="{FF2B5EF4-FFF2-40B4-BE49-F238E27FC236}">
                  <a16:creationId xmlns:a16="http://schemas.microsoft.com/office/drawing/2014/main" id="{315B54FF-A8C1-45E5-8D7A-262F0DC0BBE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16">
          <xdr14:nvContentPartPr>
            <xdr14:cNvPr id="315" name="Ink 314">
              <a:extLst>
                <a:ext uri="{FF2B5EF4-FFF2-40B4-BE49-F238E27FC236}">
                  <a16:creationId xmlns:a16="http://schemas.microsoft.com/office/drawing/2014/main" id="{A1ECE628-324B-4E97-8857-4D57A95542D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17">
          <xdr14:nvContentPartPr>
            <xdr14:cNvPr id="316" name="Ink 315">
              <a:extLst>
                <a:ext uri="{FF2B5EF4-FFF2-40B4-BE49-F238E27FC236}">
                  <a16:creationId xmlns:a16="http://schemas.microsoft.com/office/drawing/2014/main" id="{04BC370E-A2E9-4C79-A35C-8BD59862B1E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18">
          <xdr14:nvContentPartPr>
            <xdr14:cNvPr id="317" name="Ink 316">
              <a:extLst>
                <a:ext uri="{FF2B5EF4-FFF2-40B4-BE49-F238E27FC236}">
                  <a16:creationId xmlns:a16="http://schemas.microsoft.com/office/drawing/2014/main" id="{7BFED526-B822-4813-BCA2-188F2467EFA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19">
          <xdr14:nvContentPartPr>
            <xdr14:cNvPr id="318" name="Ink 317">
              <a:extLst>
                <a:ext uri="{FF2B5EF4-FFF2-40B4-BE49-F238E27FC236}">
                  <a16:creationId xmlns:a16="http://schemas.microsoft.com/office/drawing/2014/main" id="{333AC908-AC0A-41BD-850A-D4BBC08C4E7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20">
          <xdr14:nvContentPartPr>
            <xdr14:cNvPr id="319" name="Ink 318">
              <a:extLst>
                <a:ext uri="{FF2B5EF4-FFF2-40B4-BE49-F238E27FC236}">
                  <a16:creationId xmlns:a16="http://schemas.microsoft.com/office/drawing/2014/main" id="{6B4CCBD1-D76E-4981-9756-1EE96CC627C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21">
          <xdr14:nvContentPartPr>
            <xdr14:cNvPr id="320" name="Ink 319">
              <a:extLst>
                <a:ext uri="{FF2B5EF4-FFF2-40B4-BE49-F238E27FC236}">
                  <a16:creationId xmlns:a16="http://schemas.microsoft.com/office/drawing/2014/main" id="{27AB371B-38F2-4E4E-A08C-BA2D0B1195C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22">
          <xdr14:nvContentPartPr>
            <xdr14:cNvPr id="321" name="Ink 320">
              <a:extLst>
                <a:ext uri="{FF2B5EF4-FFF2-40B4-BE49-F238E27FC236}">
                  <a16:creationId xmlns:a16="http://schemas.microsoft.com/office/drawing/2014/main" id="{ED897A3F-D65A-4343-8B88-E5A4A12F85D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23">
          <xdr14:nvContentPartPr>
            <xdr14:cNvPr id="322" name="Ink 321">
              <a:extLst>
                <a:ext uri="{FF2B5EF4-FFF2-40B4-BE49-F238E27FC236}">
                  <a16:creationId xmlns:a16="http://schemas.microsoft.com/office/drawing/2014/main" id="{DD5986D1-5EF2-412D-9A31-B03A51FCA91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24">
          <xdr14:nvContentPartPr>
            <xdr14:cNvPr id="323" name="Ink 322">
              <a:extLst>
                <a:ext uri="{FF2B5EF4-FFF2-40B4-BE49-F238E27FC236}">
                  <a16:creationId xmlns:a16="http://schemas.microsoft.com/office/drawing/2014/main" id="{41C65405-ADBA-4760-AFF0-6FD1AF7E2D0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25">
          <xdr14:nvContentPartPr>
            <xdr14:cNvPr id="324" name="Ink 323">
              <a:extLst>
                <a:ext uri="{FF2B5EF4-FFF2-40B4-BE49-F238E27FC236}">
                  <a16:creationId xmlns:a16="http://schemas.microsoft.com/office/drawing/2014/main" id="{6046C803-051D-4660-80C4-AE5CEBE61B4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26">
          <xdr14:nvContentPartPr>
            <xdr14:cNvPr id="325" name="Ink 324">
              <a:extLst>
                <a:ext uri="{FF2B5EF4-FFF2-40B4-BE49-F238E27FC236}">
                  <a16:creationId xmlns:a16="http://schemas.microsoft.com/office/drawing/2014/main" id="{A7ED8E58-8D5D-4ECD-84EB-4307139C837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27">
          <xdr14:nvContentPartPr>
            <xdr14:cNvPr id="326" name="Ink 325">
              <a:extLst>
                <a:ext uri="{FF2B5EF4-FFF2-40B4-BE49-F238E27FC236}">
                  <a16:creationId xmlns:a16="http://schemas.microsoft.com/office/drawing/2014/main" id="{C2ED7CF0-0C87-45FD-9457-83CF86159D0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28">
          <xdr14:nvContentPartPr>
            <xdr14:cNvPr id="327" name="Ink 326">
              <a:extLst>
                <a:ext uri="{FF2B5EF4-FFF2-40B4-BE49-F238E27FC236}">
                  <a16:creationId xmlns:a16="http://schemas.microsoft.com/office/drawing/2014/main" id="{57B032C4-28BB-433B-A66F-470B19F7063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29">
          <xdr14:nvContentPartPr>
            <xdr14:cNvPr id="328" name="Ink 327">
              <a:extLst>
                <a:ext uri="{FF2B5EF4-FFF2-40B4-BE49-F238E27FC236}">
                  <a16:creationId xmlns:a16="http://schemas.microsoft.com/office/drawing/2014/main" id="{620E17BA-74C7-4774-8A2D-B79853415C0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30">
          <xdr14:nvContentPartPr>
            <xdr14:cNvPr id="329" name="Ink 328">
              <a:extLst>
                <a:ext uri="{FF2B5EF4-FFF2-40B4-BE49-F238E27FC236}">
                  <a16:creationId xmlns:a16="http://schemas.microsoft.com/office/drawing/2014/main" id="{87C7C9D1-A9AB-4E36-B6BD-B5BF89E22DB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31">
          <xdr14:nvContentPartPr>
            <xdr14:cNvPr id="330" name="Ink 329">
              <a:extLst>
                <a:ext uri="{FF2B5EF4-FFF2-40B4-BE49-F238E27FC236}">
                  <a16:creationId xmlns:a16="http://schemas.microsoft.com/office/drawing/2014/main" id="{87095284-D8E7-4F79-939F-AE7BD55C8FC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32">
          <xdr14:nvContentPartPr>
            <xdr14:cNvPr id="331" name="Ink 330">
              <a:extLst>
                <a:ext uri="{FF2B5EF4-FFF2-40B4-BE49-F238E27FC236}">
                  <a16:creationId xmlns:a16="http://schemas.microsoft.com/office/drawing/2014/main" id="{44E6DB80-8C44-424A-B60A-6794639E630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33">
          <xdr14:nvContentPartPr>
            <xdr14:cNvPr id="332" name="Ink 331">
              <a:extLst>
                <a:ext uri="{FF2B5EF4-FFF2-40B4-BE49-F238E27FC236}">
                  <a16:creationId xmlns:a16="http://schemas.microsoft.com/office/drawing/2014/main" id="{6FF99420-AB26-4E01-B13F-B242B232278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34">
          <xdr14:nvContentPartPr>
            <xdr14:cNvPr id="333" name="Ink 332">
              <a:extLst>
                <a:ext uri="{FF2B5EF4-FFF2-40B4-BE49-F238E27FC236}">
                  <a16:creationId xmlns:a16="http://schemas.microsoft.com/office/drawing/2014/main" id="{5C18E343-9105-4DEC-98A5-F444EAC7B8A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35">
          <xdr14:nvContentPartPr>
            <xdr14:cNvPr id="334" name="Ink 333">
              <a:extLst>
                <a:ext uri="{FF2B5EF4-FFF2-40B4-BE49-F238E27FC236}">
                  <a16:creationId xmlns:a16="http://schemas.microsoft.com/office/drawing/2014/main" id="{AFD1B931-829F-46B3-AF42-05CA2793D14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36">
          <xdr14:nvContentPartPr>
            <xdr14:cNvPr id="335" name="Ink 334">
              <a:extLst>
                <a:ext uri="{FF2B5EF4-FFF2-40B4-BE49-F238E27FC236}">
                  <a16:creationId xmlns:a16="http://schemas.microsoft.com/office/drawing/2014/main" id="{301579D4-707B-4907-A046-CFFD4CE7925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37">
          <xdr14:nvContentPartPr>
            <xdr14:cNvPr id="336" name="Ink 335">
              <a:extLst>
                <a:ext uri="{FF2B5EF4-FFF2-40B4-BE49-F238E27FC236}">
                  <a16:creationId xmlns:a16="http://schemas.microsoft.com/office/drawing/2014/main" id="{68ACD5A3-986C-4CC8-8846-C03B94EBB53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38">
          <xdr14:nvContentPartPr>
            <xdr14:cNvPr id="337" name="Ink 336">
              <a:extLst>
                <a:ext uri="{FF2B5EF4-FFF2-40B4-BE49-F238E27FC236}">
                  <a16:creationId xmlns:a16="http://schemas.microsoft.com/office/drawing/2014/main" id="{850969C3-526C-4A57-B4F8-8BE667EAEEB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39">
          <xdr14:nvContentPartPr>
            <xdr14:cNvPr id="338" name="Ink 337">
              <a:extLst>
                <a:ext uri="{FF2B5EF4-FFF2-40B4-BE49-F238E27FC236}">
                  <a16:creationId xmlns:a16="http://schemas.microsoft.com/office/drawing/2014/main" id="{8C357199-1648-4D6F-B35B-F47F1D9E29C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40">
          <xdr14:nvContentPartPr>
            <xdr14:cNvPr id="339" name="Ink 338">
              <a:extLst>
                <a:ext uri="{FF2B5EF4-FFF2-40B4-BE49-F238E27FC236}">
                  <a16:creationId xmlns:a16="http://schemas.microsoft.com/office/drawing/2014/main" id="{25F28BEC-7C6C-4D2A-8077-A2A5ADE00F9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41">
          <xdr14:nvContentPartPr>
            <xdr14:cNvPr id="340" name="Ink 339">
              <a:extLst>
                <a:ext uri="{FF2B5EF4-FFF2-40B4-BE49-F238E27FC236}">
                  <a16:creationId xmlns:a16="http://schemas.microsoft.com/office/drawing/2014/main" id="{7D8ECD25-013A-48D5-97E8-78B386EC03D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42">
          <xdr14:nvContentPartPr>
            <xdr14:cNvPr id="341" name="Ink 340">
              <a:extLst>
                <a:ext uri="{FF2B5EF4-FFF2-40B4-BE49-F238E27FC236}">
                  <a16:creationId xmlns:a16="http://schemas.microsoft.com/office/drawing/2014/main" id="{C275F86C-0D56-4425-81B6-E37F81483F0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43">
          <xdr14:nvContentPartPr>
            <xdr14:cNvPr id="342" name="Ink 341">
              <a:extLst>
                <a:ext uri="{FF2B5EF4-FFF2-40B4-BE49-F238E27FC236}">
                  <a16:creationId xmlns:a16="http://schemas.microsoft.com/office/drawing/2014/main" id="{64B25922-A109-490E-A992-DCBA4AE3522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44">
          <xdr14:nvContentPartPr>
            <xdr14:cNvPr id="343" name="Ink 342">
              <a:extLst>
                <a:ext uri="{FF2B5EF4-FFF2-40B4-BE49-F238E27FC236}">
                  <a16:creationId xmlns:a16="http://schemas.microsoft.com/office/drawing/2014/main" id="{1CE2B992-879D-47D4-9804-DD72E15698C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45">
          <xdr14:nvContentPartPr>
            <xdr14:cNvPr id="344" name="Ink 343">
              <a:extLst>
                <a:ext uri="{FF2B5EF4-FFF2-40B4-BE49-F238E27FC236}">
                  <a16:creationId xmlns:a16="http://schemas.microsoft.com/office/drawing/2014/main" id="{B9971BD1-4DDC-46D9-A4F2-0C7A5C9DD55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46">
          <xdr14:nvContentPartPr>
            <xdr14:cNvPr id="345" name="Ink 344">
              <a:extLst>
                <a:ext uri="{FF2B5EF4-FFF2-40B4-BE49-F238E27FC236}">
                  <a16:creationId xmlns:a16="http://schemas.microsoft.com/office/drawing/2014/main" id="{9099384C-1D29-4EB4-8371-92AE4446CC8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47">
          <xdr14:nvContentPartPr>
            <xdr14:cNvPr id="346" name="Ink 345">
              <a:extLst>
                <a:ext uri="{FF2B5EF4-FFF2-40B4-BE49-F238E27FC236}">
                  <a16:creationId xmlns:a16="http://schemas.microsoft.com/office/drawing/2014/main" id="{707BCBD5-7D4C-47ED-99DB-E269A214543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48">
          <xdr14:nvContentPartPr>
            <xdr14:cNvPr id="347" name="Ink 346">
              <a:extLst>
                <a:ext uri="{FF2B5EF4-FFF2-40B4-BE49-F238E27FC236}">
                  <a16:creationId xmlns:a16="http://schemas.microsoft.com/office/drawing/2014/main" id="{E80D2882-F5BC-40AE-B8B1-6A8361A8DC9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49">
          <xdr14:nvContentPartPr>
            <xdr14:cNvPr id="348" name="Ink 347">
              <a:extLst>
                <a:ext uri="{FF2B5EF4-FFF2-40B4-BE49-F238E27FC236}">
                  <a16:creationId xmlns:a16="http://schemas.microsoft.com/office/drawing/2014/main" id="{05337192-1FF4-4428-A437-ABA6C6EEB18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50">
          <xdr14:nvContentPartPr>
            <xdr14:cNvPr id="349" name="Ink 348">
              <a:extLst>
                <a:ext uri="{FF2B5EF4-FFF2-40B4-BE49-F238E27FC236}">
                  <a16:creationId xmlns:a16="http://schemas.microsoft.com/office/drawing/2014/main" id="{79654DD0-0C43-473D-B5E9-696BCAD15B3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51">
          <xdr14:nvContentPartPr>
            <xdr14:cNvPr id="350" name="Ink 349">
              <a:extLst>
                <a:ext uri="{FF2B5EF4-FFF2-40B4-BE49-F238E27FC236}">
                  <a16:creationId xmlns:a16="http://schemas.microsoft.com/office/drawing/2014/main" id="{E9E3C202-F9CE-4543-9803-BC84D757158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52">
          <xdr14:nvContentPartPr>
            <xdr14:cNvPr id="351" name="Ink 350">
              <a:extLst>
                <a:ext uri="{FF2B5EF4-FFF2-40B4-BE49-F238E27FC236}">
                  <a16:creationId xmlns:a16="http://schemas.microsoft.com/office/drawing/2014/main" id="{CB211DC4-D69E-405A-A70C-94AFB867090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53">
          <xdr14:nvContentPartPr>
            <xdr14:cNvPr id="352" name="Ink 351">
              <a:extLst>
                <a:ext uri="{FF2B5EF4-FFF2-40B4-BE49-F238E27FC236}">
                  <a16:creationId xmlns:a16="http://schemas.microsoft.com/office/drawing/2014/main" id="{16A346FC-F0B5-4AEC-97AE-4B48568D728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54">
          <xdr14:nvContentPartPr>
            <xdr14:cNvPr id="353" name="Ink 352">
              <a:extLst>
                <a:ext uri="{FF2B5EF4-FFF2-40B4-BE49-F238E27FC236}">
                  <a16:creationId xmlns:a16="http://schemas.microsoft.com/office/drawing/2014/main" id="{FD8E3069-2E35-472F-9B72-FA4DA0FDF5E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55">
          <xdr14:nvContentPartPr>
            <xdr14:cNvPr id="354" name="Ink 353">
              <a:extLst>
                <a:ext uri="{FF2B5EF4-FFF2-40B4-BE49-F238E27FC236}">
                  <a16:creationId xmlns:a16="http://schemas.microsoft.com/office/drawing/2014/main" id="{4E314DA5-51C6-4870-95DB-4DEA0C1B820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56">
          <xdr14:nvContentPartPr>
            <xdr14:cNvPr id="355" name="Ink 354">
              <a:extLst>
                <a:ext uri="{FF2B5EF4-FFF2-40B4-BE49-F238E27FC236}">
                  <a16:creationId xmlns:a16="http://schemas.microsoft.com/office/drawing/2014/main" id="{570DDD3F-F9CF-437C-87B6-F60CDB38261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57">
          <xdr14:nvContentPartPr>
            <xdr14:cNvPr id="356" name="Ink 355">
              <a:extLst>
                <a:ext uri="{FF2B5EF4-FFF2-40B4-BE49-F238E27FC236}">
                  <a16:creationId xmlns:a16="http://schemas.microsoft.com/office/drawing/2014/main" id="{0EE41435-1072-4A56-A6AE-0E91F71A53F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58">
          <xdr14:nvContentPartPr>
            <xdr14:cNvPr id="357" name="Ink 356">
              <a:extLst>
                <a:ext uri="{FF2B5EF4-FFF2-40B4-BE49-F238E27FC236}">
                  <a16:creationId xmlns:a16="http://schemas.microsoft.com/office/drawing/2014/main" id="{A7686D18-925F-4B25-96FE-6115682782D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59">
          <xdr14:nvContentPartPr>
            <xdr14:cNvPr id="358" name="Ink 357">
              <a:extLst>
                <a:ext uri="{FF2B5EF4-FFF2-40B4-BE49-F238E27FC236}">
                  <a16:creationId xmlns:a16="http://schemas.microsoft.com/office/drawing/2014/main" id="{07224276-60BD-4ECC-B48F-A5EBC44F0E4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60">
          <xdr14:nvContentPartPr>
            <xdr14:cNvPr id="359" name="Ink 358">
              <a:extLst>
                <a:ext uri="{FF2B5EF4-FFF2-40B4-BE49-F238E27FC236}">
                  <a16:creationId xmlns:a16="http://schemas.microsoft.com/office/drawing/2014/main" id="{6AF09E48-A8A1-420B-83D2-5BC72258DB6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61">
          <xdr14:nvContentPartPr>
            <xdr14:cNvPr id="360" name="Ink 359">
              <a:extLst>
                <a:ext uri="{FF2B5EF4-FFF2-40B4-BE49-F238E27FC236}">
                  <a16:creationId xmlns:a16="http://schemas.microsoft.com/office/drawing/2014/main" id="{A95DCF5F-B813-46EF-A3E6-5E4CA96C778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62">
          <xdr14:nvContentPartPr>
            <xdr14:cNvPr id="361" name="Ink 360">
              <a:extLst>
                <a:ext uri="{FF2B5EF4-FFF2-40B4-BE49-F238E27FC236}">
                  <a16:creationId xmlns:a16="http://schemas.microsoft.com/office/drawing/2014/main" id="{5B52635C-63FE-4499-8B19-6036D0108DE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63">
          <xdr14:nvContentPartPr>
            <xdr14:cNvPr id="362" name="Ink 361">
              <a:extLst>
                <a:ext uri="{FF2B5EF4-FFF2-40B4-BE49-F238E27FC236}">
                  <a16:creationId xmlns:a16="http://schemas.microsoft.com/office/drawing/2014/main" id="{13EF06DE-C7DF-4C70-A602-F9440FEAB0B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64">
          <xdr14:nvContentPartPr>
            <xdr14:cNvPr id="363" name="Ink 362">
              <a:extLst>
                <a:ext uri="{FF2B5EF4-FFF2-40B4-BE49-F238E27FC236}">
                  <a16:creationId xmlns:a16="http://schemas.microsoft.com/office/drawing/2014/main" id="{524B0F76-7BF0-40D9-BB1C-1C7694B16EA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65">
          <xdr14:nvContentPartPr>
            <xdr14:cNvPr id="364" name="Ink 363">
              <a:extLst>
                <a:ext uri="{FF2B5EF4-FFF2-40B4-BE49-F238E27FC236}">
                  <a16:creationId xmlns:a16="http://schemas.microsoft.com/office/drawing/2014/main" id="{3D66A14F-BD77-4CE2-B7C3-301249AC1D6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66">
          <xdr14:nvContentPartPr>
            <xdr14:cNvPr id="365" name="Ink 364">
              <a:extLst>
                <a:ext uri="{FF2B5EF4-FFF2-40B4-BE49-F238E27FC236}">
                  <a16:creationId xmlns:a16="http://schemas.microsoft.com/office/drawing/2014/main" id="{5E1170FD-34BC-4F1E-8E33-30FA740D039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67">
          <xdr14:nvContentPartPr>
            <xdr14:cNvPr id="366" name="Ink 365">
              <a:extLst>
                <a:ext uri="{FF2B5EF4-FFF2-40B4-BE49-F238E27FC236}">
                  <a16:creationId xmlns:a16="http://schemas.microsoft.com/office/drawing/2014/main" id="{8C5D8893-F050-41E8-9F52-111CF14262F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68">
          <xdr14:nvContentPartPr>
            <xdr14:cNvPr id="367" name="Ink 366">
              <a:extLst>
                <a:ext uri="{FF2B5EF4-FFF2-40B4-BE49-F238E27FC236}">
                  <a16:creationId xmlns:a16="http://schemas.microsoft.com/office/drawing/2014/main" id="{2DDB6275-3E17-403C-81F8-2061F44988E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69">
          <xdr14:nvContentPartPr>
            <xdr14:cNvPr id="368" name="Ink 367">
              <a:extLst>
                <a:ext uri="{FF2B5EF4-FFF2-40B4-BE49-F238E27FC236}">
                  <a16:creationId xmlns:a16="http://schemas.microsoft.com/office/drawing/2014/main" id="{28411449-1266-4F69-82CA-0DE15242EFD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70">
          <xdr14:nvContentPartPr>
            <xdr14:cNvPr id="369" name="Ink 368">
              <a:extLst>
                <a:ext uri="{FF2B5EF4-FFF2-40B4-BE49-F238E27FC236}">
                  <a16:creationId xmlns:a16="http://schemas.microsoft.com/office/drawing/2014/main" id="{9EECAEEA-4F2B-4EEA-AE3A-97C453C3365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71">
          <xdr14:nvContentPartPr>
            <xdr14:cNvPr id="370" name="Ink 369">
              <a:extLst>
                <a:ext uri="{FF2B5EF4-FFF2-40B4-BE49-F238E27FC236}">
                  <a16:creationId xmlns:a16="http://schemas.microsoft.com/office/drawing/2014/main" id="{E1B86754-9FA0-40FE-B6C7-01CB2651ED0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72">
          <xdr14:nvContentPartPr>
            <xdr14:cNvPr id="371" name="Ink 370">
              <a:extLst>
                <a:ext uri="{FF2B5EF4-FFF2-40B4-BE49-F238E27FC236}">
                  <a16:creationId xmlns:a16="http://schemas.microsoft.com/office/drawing/2014/main" id="{3E0E5CD4-D83E-4EE6-96FC-C6A85D87BC2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73">
          <xdr14:nvContentPartPr>
            <xdr14:cNvPr id="372" name="Ink 371">
              <a:extLst>
                <a:ext uri="{FF2B5EF4-FFF2-40B4-BE49-F238E27FC236}">
                  <a16:creationId xmlns:a16="http://schemas.microsoft.com/office/drawing/2014/main" id="{93487387-DB0C-4D12-AB80-4ABCE8B2AFD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74">
          <xdr14:nvContentPartPr>
            <xdr14:cNvPr id="373" name="Ink 372">
              <a:extLst>
                <a:ext uri="{FF2B5EF4-FFF2-40B4-BE49-F238E27FC236}">
                  <a16:creationId xmlns:a16="http://schemas.microsoft.com/office/drawing/2014/main" id="{6C70C4D2-1D36-44CF-A0FD-8E5DBA740D6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75">
          <xdr14:nvContentPartPr>
            <xdr14:cNvPr id="374" name="Ink 373">
              <a:extLst>
                <a:ext uri="{FF2B5EF4-FFF2-40B4-BE49-F238E27FC236}">
                  <a16:creationId xmlns:a16="http://schemas.microsoft.com/office/drawing/2014/main" id="{B0466ACE-A374-4CA2-B3AE-B093EDA8BE6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76">
          <xdr14:nvContentPartPr>
            <xdr14:cNvPr id="375" name="Ink 374">
              <a:extLst>
                <a:ext uri="{FF2B5EF4-FFF2-40B4-BE49-F238E27FC236}">
                  <a16:creationId xmlns:a16="http://schemas.microsoft.com/office/drawing/2014/main" id="{214AD7FF-C33C-4012-8CD4-8E49734327F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77">
          <xdr14:nvContentPartPr>
            <xdr14:cNvPr id="376" name="Ink 375">
              <a:extLst>
                <a:ext uri="{FF2B5EF4-FFF2-40B4-BE49-F238E27FC236}">
                  <a16:creationId xmlns:a16="http://schemas.microsoft.com/office/drawing/2014/main" id="{294C5F1A-644C-4356-A80A-615741E9195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78">
          <xdr14:nvContentPartPr>
            <xdr14:cNvPr id="377" name="Ink 376">
              <a:extLst>
                <a:ext uri="{FF2B5EF4-FFF2-40B4-BE49-F238E27FC236}">
                  <a16:creationId xmlns:a16="http://schemas.microsoft.com/office/drawing/2014/main" id="{96231811-750C-4321-B388-3D7367936EC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79">
          <xdr14:nvContentPartPr>
            <xdr14:cNvPr id="378" name="Ink 377">
              <a:extLst>
                <a:ext uri="{FF2B5EF4-FFF2-40B4-BE49-F238E27FC236}">
                  <a16:creationId xmlns:a16="http://schemas.microsoft.com/office/drawing/2014/main" id="{53ED2240-36E2-4234-9BA4-FBC11B16ED3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80">
          <xdr14:nvContentPartPr>
            <xdr14:cNvPr id="379" name="Ink 378">
              <a:extLst>
                <a:ext uri="{FF2B5EF4-FFF2-40B4-BE49-F238E27FC236}">
                  <a16:creationId xmlns:a16="http://schemas.microsoft.com/office/drawing/2014/main" id="{955FA20E-1E79-4F43-ACEA-C7E05502B48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81">
          <xdr14:nvContentPartPr>
            <xdr14:cNvPr id="380" name="Ink 379">
              <a:extLst>
                <a:ext uri="{FF2B5EF4-FFF2-40B4-BE49-F238E27FC236}">
                  <a16:creationId xmlns:a16="http://schemas.microsoft.com/office/drawing/2014/main" id="{D8F4829C-52B5-463A-A3B9-A8440A73943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82">
          <xdr14:nvContentPartPr>
            <xdr14:cNvPr id="381" name="Ink 380">
              <a:extLst>
                <a:ext uri="{FF2B5EF4-FFF2-40B4-BE49-F238E27FC236}">
                  <a16:creationId xmlns:a16="http://schemas.microsoft.com/office/drawing/2014/main" id="{2FD54E8C-5277-4D2E-952E-DA125B2E3FD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83">
          <xdr14:nvContentPartPr>
            <xdr14:cNvPr id="382" name="Ink 381">
              <a:extLst>
                <a:ext uri="{FF2B5EF4-FFF2-40B4-BE49-F238E27FC236}">
                  <a16:creationId xmlns:a16="http://schemas.microsoft.com/office/drawing/2014/main" id="{63C34B4D-FB36-4C8B-B428-105AEE1AD4A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84">
          <xdr14:nvContentPartPr>
            <xdr14:cNvPr id="383" name="Ink 382">
              <a:extLst>
                <a:ext uri="{FF2B5EF4-FFF2-40B4-BE49-F238E27FC236}">
                  <a16:creationId xmlns:a16="http://schemas.microsoft.com/office/drawing/2014/main" id="{0A0FAB8F-4075-407B-B300-C0BF580F601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85">
          <xdr14:nvContentPartPr>
            <xdr14:cNvPr id="384" name="Ink 383">
              <a:extLst>
                <a:ext uri="{FF2B5EF4-FFF2-40B4-BE49-F238E27FC236}">
                  <a16:creationId xmlns:a16="http://schemas.microsoft.com/office/drawing/2014/main" id="{77950123-015D-4CC1-ADD5-63A50152E93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86">
          <xdr14:nvContentPartPr>
            <xdr14:cNvPr id="385" name="Ink 384">
              <a:extLst>
                <a:ext uri="{FF2B5EF4-FFF2-40B4-BE49-F238E27FC236}">
                  <a16:creationId xmlns:a16="http://schemas.microsoft.com/office/drawing/2014/main" id="{DA1C05C3-4363-443D-87D9-452FCA85C52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87">
          <xdr14:nvContentPartPr>
            <xdr14:cNvPr id="386" name="Ink 385">
              <a:extLst>
                <a:ext uri="{FF2B5EF4-FFF2-40B4-BE49-F238E27FC236}">
                  <a16:creationId xmlns:a16="http://schemas.microsoft.com/office/drawing/2014/main" id="{3E950495-64E3-45D5-B1B4-B321A99269E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88">
          <xdr14:nvContentPartPr>
            <xdr14:cNvPr id="387" name="Ink 386">
              <a:extLst>
                <a:ext uri="{FF2B5EF4-FFF2-40B4-BE49-F238E27FC236}">
                  <a16:creationId xmlns:a16="http://schemas.microsoft.com/office/drawing/2014/main" id="{C673B8A3-5220-4EBD-998D-2CE7B6DE7B6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89">
          <xdr14:nvContentPartPr>
            <xdr14:cNvPr id="388" name="Ink 387">
              <a:extLst>
                <a:ext uri="{FF2B5EF4-FFF2-40B4-BE49-F238E27FC236}">
                  <a16:creationId xmlns:a16="http://schemas.microsoft.com/office/drawing/2014/main" id="{42DC74EB-3F2A-411C-8A2C-17792758D70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90">
          <xdr14:nvContentPartPr>
            <xdr14:cNvPr id="389" name="Ink 388">
              <a:extLst>
                <a:ext uri="{FF2B5EF4-FFF2-40B4-BE49-F238E27FC236}">
                  <a16:creationId xmlns:a16="http://schemas.microsoft.com/office/drawing/2014/main" id="{B691D9B3-8EA7-483A-A33C-B0DB5F92CB3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91">
          <xdr14:nvContentPartPr>
            <xdr14:cNvPr id="390" name="Ink 389">
              <a:extLst>
                <a:ext uri="{FF2B5EF4-FFF2-40B4-BE49-F238E27FC236}">
                  <a16:creationId xmlns:a16="http://schemas.microsoft.com/office/drawing/2014/main" id="{D7E21588-1269-41EB-9599-0671475F1A5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92">
          <xdr14:nvContentPartPr>
            <xdr14:cNvPr id="391" name="Ink 390">
              <a:extLst>
                <a:ext uri="{FF2B5EF4-FFF2-40B4-BE49-F238E27FC236}">
                  <a16:creationId xmlns:a16="http://schemas.microsoft.com/office/drawing/2014/main" id="{C6AC814E-5F2C-4434-88B0-139BB7A4FFB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93">
          <xdr14:nvContentPartPr>
            <xdr14:cNvPr id="392" name="Ink 391">
              <a:extLst>
                <a:ext uri="{FF2B5EF4-FFF2-40B4-BE49-F238E27FC236}">
                  <a16:creationId xmlns:a16="http://schemas.microsoft.com/office/drawing/2014/main" id="{16C6A404-E41D-47A4-85ED-EC94FBBB076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94">
          <xdr14:nvContentPartPr>
            <xdr14:cNvPr id="393" name="Ink 392">
              <a:extLst>
                <a:ext uri="{FF2B5EF4-FFF2-40B4-BE49-F238E27FC236}">
                  <a16:creationId xmlns:a16="http://schemas.microsoft.com/office/drawing/2014/main" id="{3D56C276-1BE5-4551-96C4-7BF01DF8744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95">
          <xdr14:nvContentPartPr>
            <xdr14:cNvPr id="394" name="Ink 393">
              <a:extLst>
                <a:ext uri="{FF2B5EF4-FFF2-40B4-BE49-F238E27FC236}">
                  <a16:creationId xmlns:a16="http://schemas.microsoft.com/office/drawing/2014/main" id="{BCBE6E36-6E2C-4D1F-848B-244BDFD9ACA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96">
          <xdr14:nvContentPartPr>
            <xdr14:cNvPr id="395" name="Ink 394">
              <a:extLst>
                <a:ext uri="{FF2B5EF4-FFF2-40B4-BE49-F238E27FC236}">
                  <a16:creationId xmlns:a16="http://schemas.microsoft.com/office/drawing/2014/main" id="{C22956FA-6FF7-4E41-9639-87C13B01493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97">
          <xdr14:nvContentPartPr>
            <xdr14:cNvPr id="396" name="Ink 395">
              <a:extLst>
                <a:ext uri="{FF2B5EF4-FFF2-40B4-BE49-F238E27FC236}">
                  <a16:creationId xmlns:a16="http://schemas.microsoft.com/office/drawing/2014/main" id="{BCA0BA84-D0C3-4956-96C7-ED917471292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98">
          <xdr14:nvContentPartPr>
            <xdr14:cNvPr id="397" name="Ink 396">
              <a:extLst>
                <a:ext uri="{FF2B5EF4-FFF2-40B4-BE49-F238E27FC236}">
                  <a16:creationId xmlns:a16="http://schemas.microsoft.com/office/drawing/2014/main" id="{68CD9C3C-C572-4A84-89AF-78A8061984B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399">
          <xdr14:nvContentPartPr>
            <xdr14:cNvPr id="398" name="Ink 397">
              <a:extLst>
                <a:ext uri="{FF2B5EF4-FFF2-40B4-BE49-F238E27FC236}">
                  <a16:creationId xmlns:a16="http://schemas.microsoft.com/office/drawing/2014/main" id="{0D974A9D-6CE6-4783-AD66-94004E8BD3A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00">
          <xdr14:nvContentPartPr>
            <xdr14:cNvPr id="399" name="Ink 398">
              <a:extLst>
                <a:ext uri="{FF2B5EF4-FFF2-40B4-BE49-F238E27FC236}">
                  <a16:creationId xmlns:a16="http://schemas.microsoft.com/office/drawing/2014/main" id="{A37CAE4C-393D-49CD-8F42-86BA5E8DFD4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01">
          <xdr14:nvContentPartPr>
            <xdr14:cNvPr id="400" name="Ink 399">
              <a:extLst>
                <a:ext uri="{FF2B5EF4-FFF2-40B4-BE49-F238E27FC236}">
                  <a16:creationId xmlns:a16="http://schemas.microsoft.com/office/drawing/2014/main" id="{2F9EF6CA-E564-42B0-95CE-34BF75FE6E0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02">
          <xdr14:nvContentPartPr>
            <xdr14:cNvPr id="401" name="Ink 400">
              <a:extLst>
                <a:ext uri="{FF2B5EF4-FFF2-40B4-BE49-F238E27FC236}">
                  <a16:creationId xmlns:a16="http://schemas.microsoft.com/office/drawing/2014/main" id="{8128F23A-CFC1-4E69-86AC-137EC4809F8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03">
          <xdr14:nvContentPartPr>
            <xdr14:cNvPr id="402" name="Ink 401">
              <a:extLst>
                <a:ext uri="{FF2B5EF4-FFF2-40B4-BE49-F238E27FC236}">
                  <a16:creationId xmlns:a16="http://schemas.microsoft.com/office/drawing/2014/main" id="{7909A85B-6963-4179-A1D6-C21958A6D26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04">
          <xdr14:nvContentPartPr>
            <xdr14:cNvPr id="403" name="Ink 402">
              <a:extLst>
                <a:ext uri="{FF2B5EF4-FFF2-40B4-BE49-F238E27FC236}">
                  <a16:creationId xmlns:a16="http://schemas.microsoft.com/office/drawing/2014/main" id="{83DB6D8E-5D65-45AE-B5D6-08D50C94B63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05">
          <xdr14:nvContentPartPr>
            <xdr14:cNvPr id="404" name="Ink 403">
              <a:extLst>
                <a:ext uri="{FF2B5EF4-FFF2-40B4-BE49-F238E27FC236}">
                  <a16:creationId xmlns:a16="http://schemas.microsoft.com/office/drawing/2014/main" id="{E176F959-4DAD-4C3B-BED9-A83FDB067BF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06">
          <xdr14:nvContentPartPr>
            <xdr14:cNvPr id="405" name="Ink 404">
              <a:extLst>
                <a:ext uri="{FF2B5EF4-FFF2-40B4-BE49-F238E27FC236}">
                  <a16:creationId xmlns:a16="http://schemas.microsoft.com/office/drawing/2014/main" id="{E208784B-A0F1-4EAD-A386-E8F7BB16AB8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07">
          <xdr14:nvContentPartPr>
            <xdr14:cNvPr id="406" name="Ink 405">
              <a:extLst>
                <a:ext uri="{FF2B5EF4-FFF2-40B4-BE49-F238E27FC236}">
                  <a16:creationId xmlns:a16="http://schemas.microsoft.com/office/drawing/2014/main" id="{3AD79F82-AD3D-4384-B1AA-236C38B8700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08">
          <xdr14:nvContentPartPr>
            <xdr14:cNvPr id="407" name="Ink 406">
              <a:extLst>
                <a:ext uri="{FF2B5EF4-FFF2-40B4-BE49-F238E27FC236}">
                  <a16:creationId xmlns:a16="http://schemas.microsoft.com/office/drawing/2014/main" id="{039947FF-9592-47E0-9D7A-27BF1AEB9FF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09">
          <xdr14:nvContentPartPr>
            <xdr14:cNvPr id="408" name="Ink 407">
              <a:extLst>
                <a:ext uri="{FF2B5EF4-FFF2-40B4-BE49-F238E27FC236}">
                  <a16:creationId xmlns:a16="http://schemas.microsoft.com/office/drawing/2014/main" id="{4EE38B68-FCE2-48F6-A072-FB0F08CCA83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10">
          <xdr14:nvContentPartPr>
            <xdr14:cNvPr id="409" name="Ink 408">
              <a:extLst>
                <a:ext uri="{FF2B5EF4-FFF2-40B4-BE49-F238E27FC236}">
                  <a16:creationId xmlns:a16="http://schemas.microsoft.com/office/drawing/2014/main" id="{D364574B-7B85-42A0-BF60-E90A84B8AA8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11">
          <xdr14:nvContentPartPr>
            <xdr14:cNvPr id="410" name="Ink 409">
              <a:extLst>
                <a:ext uri="{FF2B5EF4-FFF2-40B4-BE49-F238E27FC236}">
                  <a16:creationId xmlns:a16="http://schemas.microsoft.com/office/drawing/2014/main" id="{70F6CA5C-5435-45E0-A51C-3FCABDDF8E6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12">
          <xdr14:nvContentPartPr>
            <xdr14:cNvPr id="411" name="Ink 410">
              <a:extLst>
                <a:ext uri="{FF2B5EF4-FFF2-40B4-BE49-F238E27FC236}">
                  <a16:creationId xmlns:a16="http://schemas.microsoft.com/office/drawing/2014/main" id="{3129B224-EFB5-4FA4-B531-2132CF2BE3A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13">
          <xdr14:nvContentPartPr>
            <xdr14:cNvPr id="412" name="Ink 411">
              <a:extLst>
                <a:ext uri="{FF2B5EF4-FFF2-40B4-BE49-F238E27FC236}">
                  <a16:creationId xmlns:a16="http://schemas.microsoft.com/office/drawing/2014/main" id="{A360C994-5131-4DE5-ACAB-EEA3B31409A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14">
          <xdr14:nvContentPartPr>
            <xdr14:cNvPr id="413" name="Ink 412">
              <a:extLst>
                <a:ext uri="{FF2B5EF4-FFF2-40B4-BE49-F238E27FC236}">
                  <a16:creationId xmlns:a16="http://schemas.microsoft.com/office/drawing/2014/main" id="{AFCAD97D-BB47-409D-BE83-F7969413820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15">
          <xdr14:nvContentPartPr>
            <xdr14:cNvPr id="414" name="Ink 413">
              <a:extLst>
                <a:ext uri="{FF2B5EF4-FFF2-40B4-BE49-F238E27FC236}">
                  <a16:creationId xmlns:a16="http://schemas.microsoft.com/office/drawing/2014/main" id="{B34C1600-614C-427E-B6C4-6088AF35638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16">
          <xdr14:nvContentPartPr>
            <xdr14:cNvPr id="415" name="Ink 414">
              <a:extLst>
                <a:ext uri="{FF2B5EF4-FFF2-40B4-BE49-F238E27FC236}">
                  <a16:creationId xmlns:a16="http://schemas.microsoft.com/office/drawing/2014/main" id="{A804D415-3A15-4B53-81A8-1F5434A71FC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17">
          <xdr14:nvContentPartPr>
            <xdr14:cNvPr id="416" name="Ink 415">
              <a:extLst>
                <a:ext uri="{FF2B5EF4-FFF2-40B4-BE49-F238E27FC236}">
                  <a16:creationId xmlns:a16="http://schemas.microsoft.com/office/drawing/2014/main" id="{890B5C22-B8C5-4489-9A4B-B03EC7A59ED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18">
          <xdr14:nvContentPartPr>
            <xdr14:cNvPr id="417" name="Ink 416">
              <a:extLst>
                <a:ext uri="{FF2B5EF4-FFF2-40B4-BE49-F238E27FC236}">
                  <a16:creationId xmlns:a16="http://schemas.microsoft.com/office/drawing/2014/main" id="{C4858076-B555-43D3-A7EF-DE05235343B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19">
          <xdr14:nvContentPartPr>
            <xdr14:cNvPr id="418" name="Ink 417">
              <a:extLst>
                <a:ext uri="{FF2B5EF4-FFF2-40B4-BE49-F238E27FC236}">
                  <a16:creationId xmlns:a16="http://schemas.microsoft.com/office/drawing/2014/main" id="{68BD6AA3-86D2-4023-BF28-64219882CE2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20">
          <xdr14:nvContentPartPr>
            <xdr14:cNvPr id="419" name="Ink 418">
              <a:extLst>
                <a:ext uri="{FF2B5EF4-FFF2-40B4-BE49-F238E27FC236}">
                  <a16:creationId xmlns:a16="http://schemas.microsoft.com/office/drawing/2014/main" id="{292DAF3B-C0CF-4A89-9853-9C3FBA2CD87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21">
          <xdr14:nvContentPartPr>
            <xdr14:cNvPr id="420" name="Ink 419">
              <a:extLst>
                <a:ext uri="{FF2B5EF4-FFF2-40B4-BE49-F238E27FC236}">
                  <a16:creationId xmlns:a16="http://schemas.microsoft.com/office/drawing/2014/main" id="{18A5ACDF-D41C-4F8E-BC70-A23AB7274A9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22">
          <xdr14:nvContentPartPr>
            <xdr14:cNvPr id="421" name="Ink 420">
              <a:extLst>
                <a:ext uri="{FF2B5EF4-FFF2-40B4-BE49-F238E27FC236}">
                  <a16:creationId xmlns:a16="http://schemas.microsoft.com/office/drawing/2014/main" id="{895F1517-A71C-4E30-8C35-77684563936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23">
          <xdr14:nvContentPartPr>
            <xdr14:cNvPr id="422" name="Ink 421">
              <a:extLst>
                <a:ext uri="{FF2B5EF4-FFF2-40B4-BE49-F238E27FC236}">
                  <a16:creationId xmlns:a16="http://schemas.microsoft.com/office/drawing/2014/main" id="{E62FBB52-A5B0-49B6-9709-28E9B7E77C5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24">
          <xdr14:nvContentPartPr>
            <xdr14:cNvPr id="423" name="Ink 422">
              <a:extLst>
                <a:ext uri="{FF2B5EF4-FFF2-40B4-BE49-F238E27FC236}">
                  <a16:creationId xmlns:a16="http://schemas.microsoft.com/office/drawing/2014/main" id="{91AE211F-EBAC-44A5-B63B-5C3421857BA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25">
          <xdr14:nvContentPartPr>
            <xdr14:cNvPr id="424" name="Ink 423">
              <a:extLst>
                <a:ext uri="{FF2B5EF4-FFF2-40B4-BE49-F238E27FC236}">
                  <a16:creationId xmlns:a16="http://schemas.microsoft.com/office/drawing/2014/main" id="{5E5ABA77-1A5D-4E6A-8312-FA933232AB8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26">
          <xdr14:nvContentPartPr>
            <xdr14:cNvPr id="425" name="Ink 424">
              <a:extLst>
                <a:ext uri="{FF2B5EF4-FFF2-40B4-BE49-F238E27FC236}">
                  <a16:creationId xmlns:a16="http://schemas.microsoft.com/office/drawing/2014/main" id="{08E4C54A-AF4C-40A2-AA36-D3F0218BC3E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27">
          <xdr14:nvContentPartPr>
            <xdr14:cNvPr id="426" name="Ink 425">
              <a:extLst>
                <a:ext uri="{FF2B5EF4-FFF2-40B4-BE49-F238E27FC236}">
                  <a16:creationId xmlns:a16="http://schemas.microsoft.com/office/drawing/2014/main" id="{959DB843-1269-4E19-86E4-829870D2FAE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28">
          <xdr14:nvContentPartPr>
            <xdr14:cNvPr id="427" name="Ink 426">
              <a:extLst>
                <a:ext uri="{FF2B5EF4-FFF2-40B4-BE49-F238E27FC236}">
                  <a16:creationId xmlns:a16="http://schemas.microsoft.com/office/drawing/2014/main" id="{1C8262DF-B530-4163-B415-98135B18263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29">
          <xdr14:nvContentPartPr>
            <xdr14:cNvPr id="428" name="Ink 427">
              <a:extLst>
                <a:ext uri="{FF2B5EF4-FFF2-40B4-BE49-F238E27FC236}">
                  <a16:creationId xmlns:a16="http://schemas.microsoft.com/office/drawing/2014/main" id="{E99EB168-818B-4072-B173-77158D22A07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30">
          <xdr14:nvContentPartPr>
            <xdr14:cNvPr id="429" name="Ink 428">
              <a:extLst>
                <a:ext uri="{FF2B5EF4-FFF2-40B4-BE49-F238E27FC236}">
                  <a16:creationId xmlns:a16="http://schemas.microsoft.com/office/drawing/2014/main" id="{ED833193-6458-427E-8A34-C294635CB06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31">
          <xdr14:nvContentPartPr>
            <xdr14:cNvPr id="430" name="Ink 429">
              <a:extLst>
                <a:ext uri="{FF2B5EF4-FFF2-40B4-BE49-F238E27FC236}">
                  <a16:creationId xmlns:a16="http://schemas.microsoft.com/office/drawing/2014/main" id="{344606A8-5FD1-4D0D-A363-5D389C41A29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32">
          <xdr14:nvContentPartPr>
            <xdr14:cNvPr id="431" name="Ink 430">
              <a:extLst>
                <a:ext uri="{FF2B5EF4-FFF2-40B4-BE49-F238E27FC236}">
                  <a16:creationId xmlns:a16="http://schemas.microsoft.com/office/drawing/2014/main" id="{38E52CEE-3937-436D-ADF0-ACB2A0F1EB6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33">
          <xdr14:nvContentPartPr>
            <xdr14:cNvPr id="432" name="Ink 431">
              <a:extLst>
                <a:ext uri="{FF2B5EF4-FFF2-40B4-BE49-F238E27FC236}">
                  <a16:creationId xmlns:a16="http://schemas.microsoft.com/office/drawing/2014/main" id="{1ACEB1A8-BBD4-4170-9D04-AF9AD1EAF29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34">
          <xdr14:nvContentPartPr>
            <xdr14:cNvPr id="433" name="Ink 432">
              <a:extLst>
                <a:ext uri="{FF2B5EF4-FFF2-40B4-BE49-F238E27FC236}">
                  <a16:creationId xmlns:a16="http://schemas.microsoft.com/office/drawing/2014/main" id="{31EE29EC-C832-40B7-B092-8AABA773B36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35">
          <xdr14:nvContentPartPr>
            <xdr14:cNvPr id="434" name="Ink 433">
              <a:extLst>
                <a:ext uri="{FF2B5EF4-FFF2-40B4-BE49-F238E27FC236}">
                  <a16:creationId xmlns:a16="http://schemas.microsoft.com/office/drawing/2014/main" id="{8F3DAC60-B404-450C-AB1A-70303E215FA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36">
          <xdr14:nvContentPartPr>
            <xdr14:cNvPr id="435" name="Ink 434">
              <a:extLst>
                <a:ext uri="{FF2B5EF4-FFF2-40B4-BE49-F238E27FC236}">
                  <a16:creationId xmlns:a16="http://schemas.microsoft.com/office/drawing/2014/main" id="{7C6A243F-4CA0-43A3-9773-F85B95F6F12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37">
          <xdr14:nvContentPartPr>
            <xdr14:cNvPr id="436" name="Ink 435">
              <a:extLst>
                <a:ext uri="{FF2B5EF4-FFF2-40B4-BE49-F238E27FC236}">
                  <a16:creationId xmlns:a16="http://schemas.microsoft.com/office/drawing/2014/main" id="{ACB2A16A-DB3A-41DD-9EE9-FF60F7A1272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38">
          <xdr14:nvContentPartPr>
            <xdr14:cNvPr id="437" name="Ink 436">
              <a:extLst>
                <a:ext uri="{FF2B5EF4-FFF2-40B4-BE49-F238E27FC236}">
                  <a16:creationId xmlns:a16="http://schemas.microsoft.com/office/drawing/2014/main" id="{C34A6815-1938-4464-A909-6CCFABA6A82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39">
          <xdr14:nvContentPartPr>
            <xdr14:cNvPr id="438" name="Ink 437">
              <a:extLst>
                <a:ext uri="{FF2B5EF4-FFF2-40B4-BE49-F238E27FC236}">
                  <a16:creationId xmlns:a16="http://schemas.microsoft.com/office/drawing/2014/main" id="{7E1C6C72-04B5-4209-83FA-ACAFB840F8D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40">
          <xdr14:nvContentPartPr>
            <xdr14:cNvPr id="439" name="Ink 438">
              <a:extLst>
                <a:ext uri="{FF2B5EF4-FFF2-40B4-BE49-F238E27FC236}">
                  <a16:creationId xmlns:a16="http://schemas.microsoft.com/office/drawing/2014/main" id="{81182A75-D684-458A-B1C1-7B7EFA322B5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41">
          <xdr14:nvContentPartPr>
            <xdr14:cNvPr id="440" name="Ink 439">
              <a:extLst>
                <a:ext uri="{FF2B5EF4-FFF2-40B4-BE49-F238E27FC236}">
                  <a16:creationId xmlns:a16="http://schemas.microsoft.com/office/drawing/2014/main" id="{920A17FC-7094-438B-9BF8-486D20DF1D1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42">
          <xdr14:nvContentPartPr>
            <xdr14:cNvPr id="441" name="Ink 440">
              <a:extLst>
                <a:ext uri="{FF2B5EF4-FFF2-40B4-BE49-F238E27FC236}">
                  <a16:creationId xmlns:a16="http://schemas.microsoft.com/office/drawing/2014/main" id="{DD4DD6FA-8966-43A9-AF52-43F598738E2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43">
          <xdr14:nvContentPartPr>
            <xdr14:cNvPr id="442" name="Ink 441">
              <a:extLst>
                <a:ext uri="{FF2B5EF4-FFF2-40B4-BE49-F238E27FC236}">
                  <a16:creationId xmlns:a16="http://schemas.microsoft.com/office/drawing/2014/main" id="{6E2762E9-9290-4394-AA41-0B4E477C4EF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44">
          <xdr14:nvContentPartPr>
            <xdr14:cNvPr id="443" name="Ink 442">
              <a:extLst>
                <a:ext uri="{FF2B5EF4-FFF2-40B4-BE49-F238E27FC236}">
                  <a16:creationId xmlns:a16="http://schemas.microsoft.com/office/drawing/2014/main" id="{18777101-972E-4E58-87C2-5827C090070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45">
          <xdr14:nvContentPartPr>
            <xdr14:cNvPr id="444" name="Ink 443">
              <a:extLst>
                <a:ext uri="{FF2B5EF4-FFF2-40B4-BE49-F238E27FC236}">
                  <a16:creationId xmlns:a16="http://schemas.microsoft.com/office/drawing/2014/main" id="{F717477D-9CE2-4DFB-9BBB-6BAA67F47A2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46">
          <xdr14:nvContentPartPr>
            <xdr14:cNvPr id="445" name="Ink 444">
              <a:extLst>
                <a:ext uri="{FF2B5EF4-FFF2-40B4-BE49-F238E27FC236}">
                  <a16:creationId xmlns:a16="http://schemas.microsoft.com/office/drawing/2014/main" id="{31BB8C0B-100E-4925-B78F-C872054BF13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47">
          <xdr14:nvContentPartPr>
            <xdr14:cNvPr id="446" name="Ink 445">
              <a:extLst>
                <a:ext uri="{FF2B5EF4-FFF2-40B4-BE49-F238E27FC236}">
                  <a16:creationId xmlns:a16="http://schemas.microsoft.com/office/drawing/2014/main" id="{D837EAD3-48D1-401D-8F12-F28ECC9D17C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48">
          <xdr14:nvContentPartPr>
            <xdr14:cNvPr id="447" name="Ink 446">
              <a:extLst>
                <a:ext uri="{FF2B5EF4-FFF2-40B4-BE49-F238E27FC236}">
                  <a16:creationId xmlns:a16="http://schemas.microsoft.com/office/drawing/2014/main" id="{AA2EFD2F-4AE3-4E53-8867-B4842BD19FF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49">
          <xdr14:nvContentPartPr>
            <xdr14:cNvPr id="448" name="Ink 447">
              <a:extLst>
                <a:ext uri="{FF2B5EF4-FFF2-40B4-BE49-F238E27FC236}">
                  <a16:creationId xmlns:a16="http://schemas.microsoft.com/office/drawing/2014/main" id="{60506A27-763C-4D4C-BA54-FD2D93311C2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50">
          <xdr14:nvContentPartPr>
            <xdr14:cNvPr id="449" name="Ink 448">
              <a:extLst>
                <a:ext uri="{FF2B5EF4-FFF2-40B4-BE49-F238E27FC236}">
                  <a16:creationId xmlns:a16="http://schemas.microsoft.com/office/drawing/2014/main" id="{74BAF742-BACD-432A-8F19-E811EB7509B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51">
          <xdr14:nvContentPartPr>
            <xdr14:cNvPr id="450" name="Ink 449">
              <a:extLst>
                <a:ext uri="{FF2B5EF4-FFF2-40B4-BE49-F238E27FC236}">
                  <a16:creationId xmlns:a16="http://schemas.microsoft.com/office/drawing/2014/main" id="{15E3E11C-B86F-4C0D-9D5A-899F2BDA4B0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52">
          <xdr14:nvContentPartPr>
            <xdr14:cNvPr id="451" name="Ink 450">
              <a:extLst>
                <a:ext uri="{FF2B5EF4-FFF2-40B4-BE49-F238E27FC236}">
                  <a16:creationId xmlns:a16="http://schemas.microsoft.com/office/drawing/2014/main" id="{D0580B80-222C-4E35-8B04-0D1FC9F9281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53">
          <xdr14:nvContentPartPr>
            <xdr14:cNvPr id="452" name="Ink 451">
              <a:extLst>
                <a:ext uri="{FF2B5EF4-FFF2-40B4-BE49-F238E27FC236}">
                  <a16:creationId xmlns:a16="http://schemas.microsoft.com/office/drawing/2014/main" id="{6AB23830-78F8-4922-BEC4-8BDD8146D5D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54">
          <xdr14:nvContentPartPr>
            <xdr14:cNvPr id="453" name="Ink 452">
              <a:extLst>
                <a:ext uri="{FF2B5EF4-FFF2-40B4-BE49-F238E27FC236}">
                  <a16:creationId xmlns:a16="http://schemas.microsoft.com/office/drawing/2014/main" id="{983292D5-1F67-49AD-A153-2B47D2DEF62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55">
          <xdr14:nvContentPartPr>
            <xdr14:cNvPr id="454" name="Ink 453">
              <a:extLst>
                <a:ext uri="{FF2B5EF4-FFF2-40B4-BE49-F238E27FC236}">
                  <a16:creationId xmlns:a16="http://schemas.microsoft.com/office/drawing/2014/main" id="{583184C4-47BF-4C7F-8D17-8D8AE8E64ED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56">
          <xdr14:nvContentPartPr>
            <xdr14:cNvPr id="455" name="Ink 454">
              <a:extLst>
                <a:ext uri="{FF2B5EF4-FFF2-40B4-BE49-F238E27FC236}">
                  <a16:creationId xmlns:a16="http://schemas.microsoft.com/office/drawing/2014/main" id="{1B701A3A-872A-4C22-B967-5B272618F9E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57">
          <xdr14:nvContentPartPr>
            <xdr14:cNvPr id="456" name="Ink 455">
              <a:extLst>
                <a:ext uri="{FF2B5EF4-FFF2-40B4-BE49-F238E27FC236}">
                  <a16:creationId xmlns:a16="http://schemas.microsoft.com/office/drawing/2014/main" id="{4940CE5E-30AC-4C85-AA78-8A466BBEE5A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58">
          <xdr14:nvContentPartPr>
            <xdr14:cNvPr id="457" name="Ink 456">
              <a:extLst>
                <a:ext uri="{FF2B5EF4-FFF2-40B4-BE49-F238E27FC236}">
                  <a16:creationId xmlns:a16="http://schemas.microsoft.com/office/drawing/2014/main" id="{74B20A94-518A-4F49-8EFE-3005A8C3569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59">
          <xdr14:nvContentPartPr>
            <xdr14:cNvPr id="458" name="Ink 457">
              <a:extLst>
                <a:ext uri="{FF2B5EF4-FFF2-40B4-BE49-F238E27FC236}">
                  <a16:creationId xmlns:a16="http://schemas.microsoft.com/office/drawing/2014/main" id="{212E6C91-CCB8-4BEC-8E6B-FB8D5C7DC47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60">
          <xdr14:nvContentPartPr>
            <xdr14:cNvPr id="459" name="Ink 458">
              <a:extLst>
                <a:ext uri="{FF2B5EF4-FFF2-40B4-BE49-F238E27FC236}">
                  <a16:creationId xmlns:a16="http://schemas.microsoft.com/office/drawing/2014/main" id="{FFDBCBD5-EA56-47F1-9826-786E5466B6D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61">
          <xdr14:nvContentPartPr>
            <xdr14:cNvPr id="460" name="Ink 459">
              <a:extLst>
                <a:ext uri="{FF2B5EF4-FFF2-40B4-BE49-F238E27FC236}">
                  <a16:creationId xmlns:a16="http://schemas.microsoft.com/office/drawing/2014/main" id="{ADBA7771-D168-4002-B669-FDC08346D48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62">
          <xdr14:nvContentPartPr>
            <xdr14:cNvPr id="461" name="Ink 460">
              <a:extLst>
                <a:ext uri="{FF2B5EF4-FFF2-40B4-BE49-F238E27FC236}">
                  <a16:creationId xmlns:a16="http://schemas.microsoft.com/office/drawing/2014/main" id="{903A585D-09B6-4FB1-938B-09B61EF603B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63">
          <xdr14:nvContentPartPr>
            <xdr14:cNvPr id="462" name="Ink 461">
              <a:extLst>
                <a:ext uri="{FF2B5EF4-FFF2-40B4-BE49-F238E27FC236}">
                  <a16:creationId xmlns:a16="http://schemas.microsoft.com/office/drawing/2014/main" id="{EC84A43D-27D5-46C0-B9FD-4F27F176EE5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64">
          <xdr14:nvContentPartPr>
            <xdr14:cNvPr id="463" name="Ink 462">
              <a:extLst>
                <a:ext uri="{FF2B5EF4-FFF2-40B4-BE49-F238E27FC236}">
                  <a16:creationId xmlns:a16="http://schemas.microsoft.com/office/drawing/2014/main" id="{86BC80D8-6BDA-496D-AEA6-0407F762C16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65">
          <xdr14:nvContentPartPr>
            <xdr14:cNvPr id="464" name="Ink 463">
              <a:extLst>
                <a:ext uri="{FF2B5EF4-FFF2-40B4-BE49-F238E27FC236}">
                  <a16:creationId xmlns:a16="http://schemas.microsoft.com/office/drawing/2014/main" id="{1DE2B550-68A1-420E-8037-42D295566F8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66">
          <xdr14:nvContentPartPr>
            <xdr14:cNvPr id="465" name="Ink 464">
              <a:extLst>
                <a:ext uri="{FF2B5EF4-FFF2-40B4-BE49-F238E27FC236}">
                  <a16:creationId xmlns:a16="http://schemas.microsoft.com/office/drawing/2014/main" id="{DC42C068-9DAC-4F5A-92B4-01460FA53AE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67">
          <xdr14:nvContentPartPr>
            <xdr14:cNvPr id="466" name="Ink 465">
              <a:extLst>
                <a:ext uri="{FF2B5EF4-FFF2-40B4-BE49-F238E27FC236}">
                  <a16:creationId xmlns:a16="http://schemas.microsoft.com/office/drawing/2014/main" id="{06D5CA7F-EAEC-4F8E-BE18-B664CB2B777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68">
          <xdr14:nvContentPartPr>
            <xdr14:cNvPr id="467" name="Ink 466">
              <a:extLst>
                <a:ext uri="{FF2B5EF4-FFF2-40B4-BE49-F238E27FC236}">
                  <a16:creationId xmlns:a16="http://schemas.microsoft.com/office/drawing/2014/main" id="{9B9E9623-C47C-4474-84B7-F3934939B48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69">
          <xdr14:nvContentPartPr>
            <xdr14:cNvPr id="468" name="Ink 467">
              <a:extLst>
                <a:ext uri="{FF2B5EF4-FFF2-40B4-BE49-F238E27FC236}">
                  <a16:creationId xmlns:a16="http://schemas.microsoft.com/office/drawing/2014/main" id="{9A3B0ED2-2E25-4C88-AB45-23B29B9BC5A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70">
          <xdr14:nvContentPartPr>
            <xdr14:cNvPr id="469" name="Ink 468">
              <a:extLst>
                <a:ext uri="{FF2B5EF4-FFF2-40B4-BE49-F238E27FC236}">
                  <a16:creationId xmlns:a16="http://schemas.microsoft.com/office/drawing/2014/main" id="{04D0CEB3-EBB4-4486-A4DD-768AFDC30E6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71">
          <xdr14:nvContentPartPr>
            <xdr14:cNvPr id="470" name="Ink 469">
              <a:extLst>
                <a:ext uri="{FF2B5EF4-FFF2-40B4-BE49-F238E27FC236}">
                  <a16:creationId xmlns:a16="http://schemas.microsoft.com/office/drawing/2014/main" id="{7378EE7F-8557-4AB4-AB02-209223EA8A6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72">
          <xdr14:nvContentPartPr>
            <xdr14:cNvPr id="471" name="Ink 470">
              <a:extLst>
                <a:ext uri="{FF2B5EF4-FFF2-40B4-BE49-F238E27FC236}">
                  <a16:creationId xmlns:a16="http://schemas.microsoft.com/office/drawing/2014/main" id="{FF080CF9-A719-436E-A236-1D4B9417133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73">
          <xdr14:nvContentPartPr>
            <xdr14:cNvPr id="472" name="Ink 471">
              <a:extLst>
                <a:ext uri="{FF2B5EF4-FFF2-40B4-BE49-F238E27FC236}">
                  <a16:creationId xmlns:a16="http://schemas.microsoft.com/office/drawing/2014/main" id="{19CEF10C-9490-4884-8C43-5BCDA1DF5FD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74">
          <xdr14:nvContentPartPr>
            <xdr14:cNvPr id="473" name="Ink 472">
              <a:extLst>
                <a:ext uri="{FF2B5EF4-FFF2-40B4-BE49-F238E27FC236}">
                  <a16:creationId xmlns:a16="http://schemas.microsoft.com/office/drawing/2014/main" id="{45028049-9E0D-47EB-8AB0-213F7748D09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75">
          <xdr14:nvContentPartPr>
            <xdr14:cNvPr id="474" name="Ink 473">
              <a:extLst>
                <a:ext uri="{FF2B5EF4-FFF2-40B4-BE49-F238E27FC236}">
                  <a16:creationId xmlns:a16="http://schemas.microsoft.com/office/drawing/2014/main" id="{F1E83DCB-DC65-40A9-9D9B-386188F943E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76">
          <xdr14:nvContentPartPr>
            <xdr14:cNvPr id="475" name="Ink 474">
              <a:extLst>
                <a:ext uri="{FF2B5EF4-FFF2-40B4-BE49-F238E27FC236}">
                  <a16:creationId xmlns:a16="http://schemas.microsoft.com/office/drawing/2014/main" id="{D9871C54-88B1-4E64-A567-85A5CBF9F14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77">
          <xdr14:nvContentPartPr>
            <xdr14:cNvPr id="476" name="Ink 475">
              <a:extLst>
                <a:ext uri="{FF2B5EF4-FFF2-40B4-BE49-F238E27FC236}">
                  <a16:creationId xmlns:a16="http://schemas.microsoft.com/office/drawing/2014/main" id="{54A9F038-F251-4D45-A46A-2D9E2480AB3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78">
          <xdr14:nvContentPartPr>
            <xdr14:cNvPr id="477" name="Ink 476">
              <a:extLst>
                <a:ext uri="{FF2B5EF4-FFF2-40B4-BE49-F238E27FC236}">
                  <a16:creationId xmlns:a16="http://schemas.microsoft.com/office/drawing/2014/main" id="{AB82B788-E62D-4C6E-8E55-16CEEEB1BFA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79">
          <xdr14:nvContentPartPr>
            <xdr14:cNvPr id="478" name="Ink 477">
              <a:extLst>
                <a:ext uri="{FF2B5EF4-FFF2-40B4-BE49-F238E27FC236}">
                  <a16:creationId xmlns:a16="http://schemas.microsoft.com/office/drawing/2014/main" id="{AA4B1347-9573-46BA-B62B-356C96A9274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80">
          <xdr14:nvContentPartPr>
            <xdr14:cNvPr id="479" name="Ink 478">
              <a:extLst>
                <a:ext uri="{FF2B5EF4-FFF2-40B4-BE49-F238E27FC236}">
                  <a16:creationId xmlns:a16="http://schemas.microsoft.com/office/drawing/2014/main" id="{9BB89124-BA4D-4CEC-B515-DA492943CE0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81">
          <xdr14:nvContentPartPr>
            <xdr14:cNvPr id="480" name="Ink 479">
              <a:extLst>
                <a:ext uri="{FF2B5EF4-FFF2-40B4-BE49-F238E27FC236}">
                  <a16:creationId xmlns:a16="http://schemas.microsoft.com/office/drawing/2014/main" id="{74F935F9-2EA0-42D5-BFEE-1C3EE6B6089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82">
          <xdr14:nvContentPartPr>
            <xdr14:cNvPr id="481" name="Ink 480">
              <a:extLst>
                <a:ext uri="{FF2B5EF4-FFF2-40B4-BE49-F238E27FC236}">
                  <a16:creationId xmlns:a16="http://schemas.microsoft.com/office/drawing/2014/main" id="{6B4073F6-6A38-47F0-A39B-804A020DCAB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83">
          <xdr14:nvContentPartPr>
            <xdr14:cNvPr id="482" name="Ink 481">
              <a:extLst>
                <a:ext uri="{FF2B5EF4-FFF2-40B4-BE49-F238E27FC236}">
                  <a16:creationId xmlns:a16="http://schemas.microsoft.com/office/drawing/2014/main" id="{ACB091E3-2080-436D-903E-9E98847FF3E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84">
          <xdr14:nvContentPartPr>
            <xdr14:cNvPr id="483" name="Ink 482">
              <a:extLst>
                <a:ext uri="{FF2B5EF4-FFF2-40B4-BE49-F238E27FC236}">
                  <a16:creationId xmlns:a16="http://schemas.microsoft.com/office/drawing/2014/main" id="{0AB37572-DB1C-4BA5-BB31-420ED2B8090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85">
          <xdr14:nvContentPartPr>
            <xdr14:cNvPr id="484" name="Ink 483">
              <a:extLst>
                <a:ext uri="{FF2B5EF4-FFF2-40B4-BE49-F238E27FC236}">
                  <a16:creationId xmlns:a16="http://schemas.microsoft.com/office/drawing/2014/main" id="{B4B83775-C792-423E-B3BD-569A2B31588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86">
          <xdr14:nvContentPartPr>
            <xdr14:cNvPr id="485" name="Ink 484">
              <a:extLst>
                <a:ext uri="{FF2B5EF4-FFF2-40B4-BE49-F238E27FC236}">
                  <a16:creationId xmlns:a16="http://schemas.microsoft.com/office/drawing/2014/main" id="{AB7C08C9-FABC-4384-81BC-74465F0BB8C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87">
          <xdr14:nvContentPartPr>
            <xdr14:cNvPr id="486" name="Ink 485">
              <a:extLst>
                <a:ext uri="{FF2B5EF4-FFF2-40B4-BE49-F238E27FC236}">
                  <a16:creationId xmlns:a16="http://schemas.microsoft.com/office/drawing/2014/main" id="{6A267AC2-C553-45E0-BE28-A6C57B596D2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88">
          <xdr14:nvContentPartPr>
            <xdr14:cNvPr id="487" name="Ink 486">
              <a:extLst>
                <a:ext uri="{FF2B5EF4-FFF2-40B4-BE49-F238E27FC236}">
                  <a16:creationId xmlns:a16="http://schemas.microsoft.com/office/drawing/2014/main" id="{DCC48536-D9CF-480F-9A7C-116DFF2ECCC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89">
          <xdr14:nvContentPartPr>
            <xdr14:cNvPr id="488" name="Ink 487">
              <a:extLst>
                <a:ext uri="{FF2B5EF4-FFF2-40B4-BE49-F238E27FC236}">
                  <a16:creationId xmlns:a16="http://schemas.microsoft.com/office/drawing/2014/main" id="{1F389A26-3427-4121-9047-F06E8A5190E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90">
          <xdr14:nvContentPartPr>
            <xdr14:cNvPr id="489" name="Ink 488">
              <a:extLst>
                <a:ext uri="{FF2B5EF4-FFF2-40B4-BE49-F238E27FC236}">
                  <a16:creationId xmlns:a16="http://schemas.microsoft.com/office/drawing/2014/main" id="{D5724A7D-3332-4DE8-8325-0EAC632F808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91">
          <xdr14:nvContentPartPr>
            <xdr14:cNvPr id="490" name="Ink 489">
              <a:extLst>
                <a:ext uri="{FF2B5EF4-FFF2-40B4-BE49-F238E27FC236}">
                  <a16:creationId xmlns:a16="http://schemas.microsoft.com/office/drawing/2014/main" id="{A77224C2-97C4-4498-9DE1-E8FAE44A68F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92">
          <xdr14:nvContentPartPr>
            <xdr14:cNvPr id="491" name="Ink 490">
              <a:extLst>
                <a:ext uri="{FF2B5EF4-FFF2-40B4-BE49-F238E27FC236}">
                  <a16:creationId xmlns:a16="http://schemas.microsoft.com/office/drawing/2014/main" id="{6C08BC8B-2A24-4EE2-95AB-AD7A58EBC65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93">
          <xdr14:nvContentPartPr>
            <xdr14:cNvPr id="492" name="Ink 491">
              <a:extLst>
                <a:ext uri="{FF2B5EF4-FFF2-40B4-BE49-F238E27FC236}">
                  <a16:creationId xmlns:a16="http://schemas.microsoft.com/office/drawing/2014/main" id="{F4CD1690-7A3A-49E7-9B06-07B5187D387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94">
          <xdr14:nvContentPartPr>
            <xdr14:cNvPr id="493" name="Ink 492">
              <a:extLst>
                <a:ext uri="{FF2B5EF4-FFF2-40B4-BE49-F238E27FC236}">
                  <a16:creationId xmlns:a16="http://schemas.microsoft.com/office/drawing/2014/main" id="{B0A39554-1891-46EE-B249-6EBCAC0B5C1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95">
          <xdr14:nvContentPartPr>
            <xdr14:cNvPr id="494" name="Ink 493">
              <a:extLst>
                <a:ext uri="{FF2B5EF4-FFF2-40B4-BE49-F238E27FC236}">
                  <a16:creationId xmlns:a16="http://schemas.microsoft.com/office/drawing/2014/main" id="{A1782662-ACB7-4A50-A431-D12BB93421B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96">
          <xdr14:nvContentPartPr>
            <xdr14:cNvPr id="495" name="Ink 494">
              <a:extLst>
                <a:ext uri="{FF2B5EF4-FFF2-40B4-BE49-F238E27FC236}">
                  <a16:creationId xmlns:a16="http://schemas.microsoft.com/office/drawing/2014/main" id="{27FC3960-9B57-405B-913D-4A99B6B127C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97">
          <xdr14:nvContentPartPr>
            <xdr14:cNvPr id="496" name="Ink 495">
              <a:extLst>
                <a:ext uri="{FF2B5EF4-FFF2-40B4-BE49-F238E27FC236}">
                  <a16:creationId xmlns:a16="http://schemas.microsoft.com/office/drawing/2014/main" id="{09C8B365-5F8D-4513-B55A-8CAFC29EA38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98">
          <xdr14:nvContentPartPr>
            <xdr14:cNvPr id="497" name="Ink 496">
              <a:extLst>
                <a:ext uri="{FF2B5EF4-FFF2-40B4-BE49-F238E27FC236}">
                  <a16:creationId xmlns:a16="http://schemas.microsoft.com/office/drawing/2014/main" id="{4D346BC4-D399-4416-864C-FAC7F5C59F6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499">
          <xdr14:nvContentPartPr>
            <xdr14:cNvPr id="498" name="Ink 497">
              <a:extLst>
                <a:ext uri="{FF2B5EF4-FFF2-40B4-BE49-F238E27FC236}">
                  <a16:creationId xmlns:a16="http://schemas.microsoft.com/office/drawing/2014/main" id="{C134D504-4F81-46B6-A2C5-D589370A9DA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00">
          <xdr14:nvContentPartPr>
            <xdr14:cNvPr id="499" name="Ink 498">
              <a:extLst>
                <a:ext uri="{FF2B5EF4-FFF2-40B4-BE49-F238E27FC236}">
                  <a16:creationId xmlns:a16="http://schemas.microsoft.com/office/drawing/2014/main" id="{BA58BD7A-6A71-4567-B29D-997F9271E31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01">
          <xdr14:nvContentPartPr>
            <xdr14:cNvPr id="500" name="Ink 499">
              <a:extLst>
                <a:ext uri="{FF2B5EF4-FFF2-40B4-BE49-F238E27FC236}">
                  <a16:creationId xmlns:a16="http://schemas.microsoft.com/office/drawing/2014/main" id="{AB9A283C-5C2D-403C-9753-FA9F52B3BE9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02">
          <xdr14:nvContentPartPr>
            <xdr14:cNvPr id="501" name="Ink 500">
              <a:extLst>
                <a:ext uri="{FF2B5EF4-FFF2-40B4-BE49-F238E27FC236}">
                  <a16:creationId xmlns:a16="http://schemas.microsoft.com/office/drawing/2014/main" id="{193D4AC6-1C64-4921-A2D8-D31C725D549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03">
          <xdr14:nvContentPartPr>
            <xdr14:cNvPr id="502" name="Ink 501">
              <a:extLst>
                <a:ext uri="{FF2B5EF4-FFF2-40B4-BE49-F238E27FC236}">
                  <a16:creationId xmlns:a16="http://schemas.microsoft.com/office/drawing/2014/main" id="{00AE2C73-35D3-456C-B30A-B02DC790CBB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04">
          <xdr14:nvContentPartPr>
            <xdr14:cNvPr id="503" name="Ink 502">
              <a:extLst>
                <a:ext uri="{FF2B5EF4-FFF2-40B4-BE49-F238E27FC236}">
                  <a16:creationId xmlns:a16="http://schemas.microsoft.com/office/drawing/2014/main" id="{F1CD9509-CF31-40ED-9C52-E25F4E58BF9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05">
          <xdr14:nvContentPartPr>
            <xdr14:cNvPr id="504" name="Ink 503">
              <a:extLst>
                <a:ext uri="{FF2B5EF4-FFF2-40B4-BE49-F238E27FC236}">
                  <a16:creationId xmlns:a16="http://schemas.microsoft.com/office/drawing/2014/main" id="{3747E8B6-732F-469D-858B-5E1A0F76343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06">
          <xdr14:nvContentPartPr>
            <xdr14:cNvPr id="505" name="Ink 504">
              <a:extLst>
                <a:ext uri="{FF2B5EF4-FFF2-40B4-BE49-F238E27FC236}">
                  <a16:creationId xmlns:a16="http://schemas.microsoft.com/office/drawing/2014/main" id="{F70475B0-F736-484F-A312-CE9B58E13F5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07">
          <xdr14:nvContentPartPr>
            <xdr14:cNvPr id="506" name="Ink 505">
              <a:extLst>
                <a:ext uri="{FF2B5EF4-FFF2-40B4-BE49-F238E27FC236}">
                  <a16:creationId xmlns:a16="http://schemas.microsoft.com/office/drawing/2014/main" id="{D9E63E62-60ED-4158-98C5-0B8FEFC4B72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08">
          <xdr14:nvContentPartPr>
            <xdr14:cNvPr id="507" name="Ink 506">
              <a:extLst>
                <a:ext uri="{FF2B5EF4-FFF2-40B4-BE49-F238E27FC236}">
                  <a16:creationId xmlns:a16="http://schemas.microsoft.com/office/drawing/2014/main" id="{B8B78DF4-D94D-4289-ABC5-4A3EE3AE28E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09">
          <xdr14:nvContentPartPr>
            <xdr14:cNvPr id="508" name="Ink 507">
              <a:extLst>
                <a:ext uri="{FF2B5EF4-FFF2-40B4-BE49-F238E27FC236}">
                  <a16:creationId xmlns:a16="http://schemas.microsoft.com/office/drawing/2014/main" id="{5C817BAC-80B7-4D25-9F44-9342DE4AD38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10">
          <xdr14:nvContentPartPr>
            <xdr14:cNvPr id="509" name="Ink 508">
              <a:extLst>
                <a:ext uri="{FF2B5EF4-FFF2-40B4-BE49-F238E27FC236}">
                  <a16:creationId xmlns:a16="http://schemas.microsoft.com/office/drawing/2014/main" id="{C5957E35-9BBF-4221-9DC5-44D7FC7A58E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11">
          <xdr14:nvContentPartPr>
            <xdr14:cNvPr id="510" name="Ink 509">
              <a:extLst>
                <a:ext uri="{FF2B5EF4-FFF2-40B4-BE49-F238E27FC236}">
                  <a16:creationId xmlns:a16="http://schemas.microsoft.com/office/drawing/2014/main" id="{5DE9CCF3-1F9E-4453-80DC-9709EB52575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12">
          <xdr14:nvContentPartPr>
            <xdr14:cNvPr id="511" name="Ink 510">
              <a:extLst>
                <a:ext uri="{FF2B5EF4-FFF2-40B4-BE49-F238E27FC236}">
                  <a16:creationId xmlns:a16="http://schemas.microsoft.com/office/drawing/2014/main" id="{2EC6DD25-4CF8-45BC-B0AA-2CDEFD750EF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13">
          <xdr14:nvContentPartPr>
            <xdr14:cNvPr id="512" name="Ink 511">
              <a:extLst>
                <a:ext uri="{FF2B5EF4-FFF2-40B4-BE49-F238E27FC236}">
                  <a16:creationId xmlns:a16="http://schemas.microsoft.com/office/drawing/2014/main" id="{C43C7EF2-79E9-4F7C-9785-3A048EAAAE6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14">
          <xdr14:nvContentPartPr>
            <xdr14:cNvPr id="513" name="Ink 512">
              <a:extLst>
                <a:ext uri="{FF2B5EF4-FFF2-40B4-BE49-F238E27FC236}">
                  <a16:creationId xmlns:a16="http://schemas.microsoft.com/office/drawing/2014/main" id="{FA62A5A5-84A3-4333-9BB9-2FB702E64B4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15">
          <xdr14:nvContentPartPr>
            <xdr14:cNvPr id="514" name="Ink 513">
              <a:extLst>
                <a:ext uri="{FF2B5EF4-FFF2-40B4-BE49-F238E27FC236}">
                  <a16:creationId xmlns:a16="http://schemas.microsoft.com/office/drawing/2014/main" id="{20728EE2-B1CC-4ED5-92B1-1CD4DB73131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16">
          <xdr14:nvContentPartPr>
            <xdr14:cNvPr id="515" name="Ink 514">
              <a:extLst>
                <a:ext uri="{FF2B5EF4-FFF2-40B4-BE49-F238E27FC236}">
                  <a16:creationId xmlns:a16="http://schemas.microsoft.com/office/drawing/2014/main" id="{C5D91068-46D6-4055-AA38-48CD7A7869E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17">
          <xdr14:nvContentPartPr>
            <xdr14:cNvPr id="516" name="Ink 515">
              <a:extLst>
                <a:ext uri="{FF2B5EF4-FFF2-40B4-BE49-F238E27FC236}">
                  <a16:creationId xmlns:a16="http://schemas.microsoft.com/office/drawing/2014/main" id="{F93990DF-3A46-46C7-9ADA-98E6966A421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5</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18">
          <xdr14:nvContentPartPr>
            <xdr14:cNvPr id="517" name="Ink 516">
              <a:extLst>
                <a:ext uri="{FF2B5EF4-FFF2-40B4-BE49-F238E27FC236}">
                  <a16:creationId xmlns:a16="http://schemas.microsoft.com/office/drawing/2014/main" id="{21E13F1C-66D5-4E7E-A22E-3ADF2D7CDA6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19">
          <xdr14:nvContentPartPr>
            <xdr14:cNvPr id="518" name="Ink 517">
              <a:extLst>
                <a:ext uri="{FF2B5EF4-FFF2-40B4-BE49-F238E27FC236}">
                  <a16:creationId xmlns:a16="http://schemas.microsoft.com/office/drawing/2014/main" id="{128241D9-B85E-4C53-A081-3178C631E73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20">
          <xdr14:nvContentPartPr>
            <xdr14:cNvPr id="519" name="Ink 518">
              <a:extLst>
                <a:ext uri="{FF2B5EF4-FFF2-40B4-BE49-F238E27FC236}">
                  <a16:creationId xmlns:a16="http://schemas.microsoft.com/office/drawing/2014/main" id="{5A9D7F45-4BFE-473D-B9CD-EBAB90459CE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21">
          <xdr14:nvContentPartPr>
            <xdr14:cNvPr id="520" name="Ink 519">
              <a:extLst>
                <a:ext uri="{FF2B5EF4-FFF2-40B4-BE49-F238E27FC236}">
                  <a16:creationId xmlns:a16="http://schemas.microsoft.com/office/drawing/2014/main" id="{B6785E75-A5DF-41F7-91DD-2B56F5A200F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22">
          <xdr14:nvContentPartPr>
            <xdr14:cNvPr id="521" name="Ink 520">
              <a:extLst>
                <a:ext uri="{FF2B5EF4-FFF2-40B4-BE49-F238E27FC236}">
                  <a16:creationId xmlns:a16="http://schemas.microsoft.com/office/drawing/2014/main" id="{ACC4F327-9B09-48D2-ADCA-25DE7178069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23">
          <xdr14:nvContentPartPr>
            <xdr14:cNvPr id="522" name="Ink 521">
              <a:extLst>
                <a:ext uri="{FF2B5EF4-FFF2-40B4-BE49-F238E27FC236}">
                  <a16:creationId xmlns:a16="http://schemas.microsoft.com/office/drawing/2014/main" id="{B18E5E71-DFE6-4B8D-BC07-A147BAA6126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24">
          <xdr14:nvContentPartPr>
            <xdr14:cNvPr id="523" name="Ink 522">
              <a:extLst>
                <a:ext uri="{FF2B5EF4-FFF2-40B4-BE49-F238E27FC236}">
                  <a16:creationId xmlns:a16="http://schemas.microsoft.com/office/drawing/2014/main" id="{1E0654D2-ADB4-4CDD-9513-9EC8C462F30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25">
          <xdr14:nvContentPartPr>
            <xdr14:cNvPr id="524" name="Ink 523">
              <a:extLst>
                <a:ext uri="{FF2B5EF4-FFF2-40B4-BE49-F238E27FC236}">
                  <a16:creationId xmlns:a16="http://schemas.microsoft.com/office/drawing/2014/main" id="{F9A1772F-13E4-410D-8AEE-9BDABCA3BAE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26">
          <xdr14:nvContentPartPr>
            <xdr14:cNvPr id="525" name="Ink 524">
              <a:extLst>
                <a:ext uri="{FF2B5EF4-FFF2-40B4-BE49-F238E27FC236}">
                  <a16:creationId xmlns:a16="http://schemas.microsoft.com/office/drawing/2014/main" id="{7AE10C42-205A-42AC-A041-FD815C1A923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27">
          <xdr14:nvContentPartPr>
            <xdr14:cNvPr id="526" name="Ink 525">
              <a:extLst>
                <a:ext uri="{FF2B5EF4-FFF2-40B4-BE49-F238E27FC236}">
                  <a16:creationId xmlns:a16="http://schemas.microsoft.com/office/drawing/2014/main" id="{1EACBFE3-47B6-4320-8976-FE52DF0A1E7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28">
          <xdr14:nvContentPartPr>
            <xdr14:cNvPr id="527" name="Ink 526">
              <a:extLst>
                <a:ext uri="{FF2B5EF4-FFF2-40B4-BE49-F238E27FC236}">
                  <a16:creationId xmlns:a16="http://schemas.microsoft.com/office/drawing/2014/main" id="{C8A15C96-60BE-4665-8FC2-5EE821E9C0E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29">
          <xdr14:nvContentPartPr>
            <xdr14:cNvPr id="528" name="Ink 527">
              <a:extLst>
                <a:ext uri="{FF2B5EF4-FFF2-40B4-BE49-F238E27FC236}">
                  <a16:creationId xmlns:a16="http://schemas.microsoft.com/office/drawing/2014/main" id="{50B4372D-93C8-4DC4-9338-3B93E8DBF9E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30">
          <xdr14:nvContentPartPr>
            <xdr14:cNvPr id="529" name="Ink 528">
              <a:extLst>
                <a:ext uri="{FF2B5EF4-FFF2-40B4-BE49-F238E27FC236}">
                  <a16:creationId xmlns:a16="http://schemas.microsoft.com/office/drawing/2014/main" id="{1103F655-9647-4E49-8801-A9A73478F17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31">
          <xdr14:nvContentPartPr>
            <xdr14:cNvPr id="530" name="Ink 529">
              <a:extLst>
                <a:ext uri="{FF2B5EF4-FFF2-40B4-BE49-F238E27FC236}">
                  <a16:creationId xmlns:a16="http://schemas.microsoft.com/office/drawing/2014/main" id="{820E2DC3-4882-47A5-973B-377ECC8266A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32">
          <xdr14:nvContentPartPr>
            <xdr14:cNvPr id="531" name="Ink 530">
              <a:extLst>
                <a:ext uri="{FF2B5EF4-FFF2-40B4-BE49-F238E27FC236}">
                  <a16:creationId xmlns:a16="http://schemas.microsoft.com/office/drawing/2014/main" id="{017F160C-359E-4F11-B9E7-B41DE61DB38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33">
          <xdr14:nvContentPartPr>
            <xdr14:cNvPr id="532" name="Ink 531">
              <a:extLst>
                <a:ext uri="{FF2B5EF4-FFF2-40B4-BE49-F238E27FC236}">
                  <a16:creationId xmlns:a16="http://schemas.microsoft.com/office/drawing/2014/main" id="{331406A2-9FD0-499C-A903-8A62B486619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34">
          <xdr14:nvContentPartPr>
            <xdr14:cNvPr id="533" name="Ink 532">
              <a:extLst>
                <a:ext uri="{FF2B5EF4-FFF2-40B4-BE49-F238E27FC236}">
                  <a16:creationId xmlns:a16="http://schemas.microsoft.com/office/drawing/2014/main" id="{A57D3C64-E9E9-413C-8BB5-7EDF1857360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35">
          <xdr14:nvContentPartPr>
            <xdr14:cNvPr id="534" name="Ink 533">
              <a:extLst>
                <a:ext uri="{FF2B5EF4-FFF2-40B4-BE49-F238E27FC236}">
                  <a16:creationId xmlns:a16="http://schemas.microsoft.com/office/drawing/2014/main" id="{D00E6A0E-4418-47E3-8D74-4EB52513249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36">
          <xdr14:nvContentPartPr>
            <xdr14:cNvPr id="535" name="Ink 534">
              <a:extLst>
                <a:ext uri="{FF2B5EF4-FFF2-40B4-BE49-F238E27FC236}">
                  <a16:creationId xmlns:a16="http://schemas.microsoft.com/office/drawing/2014/main" id="{A42B7B1B-A221-4831-8E81-49F195E5997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37">
          <xdr14:nvContentPartPr>
            <xdr14:cNvPr id="536" name="Ink 535">
              <a:extLst>
                <a:ext uri="{FF2B5EF4-FFF2-40B4-BE49-F238E27FC236}">
                  <a16:creationId xmlns:a16="http://schemas.microsoft.com/office/drawing/2014/main" id="{DD8E1216-32B9-422D-BCCD-DC43AEF0E79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38">
          <xdr14:nvContentPartPr>
            <xdr14:cNvPr id="537" name="Ink 536">
              <a:extLst>
                <a:ext uri="{FF2B5EF4-FFF2-40B4-BE49-F238E27FC236}">
                  <a16:creationId xmlns:a16="http://schemas.microsoft.com/office/drawing/2014/main" id="{D7ADEA6C-AD96-46F7-B6DC-37927439727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39">
          <xdr14:nvContentPartPr>
            <xdr14:cNvPr id="538" name="Ink 537">
              <a:extLst>
                <a:ext uri="{FF2B5EF4-FFF2-40B4-BE49-F238E27FC236}">
                  <a16:creationId xmlns:a16="http://schemas.microsoft.com/office/drawing/2014/main" id="{08A79CB6-9E73-4C6E-9EBF-1BB3EE13339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40">
          <xdr14:nvContentPartPr>
            <xdr14:cNvPr id="539" name="Ink 538">
              <a:extLst>
                <a:ext uri="{FF2B5EF4-FFF2-40B4-BE49-F238E27FC236}">
                  <a16:creationId xmlns:a16="http://schemas.microsoft.com/office/drawing/2014/main" id="{D830C5D5-F370-4961-BFEB-3EAF7CAF5B8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41">
          <xdr14:nvContentPartPr>
            <xdr14:cNvPr id="540" name="Ink 539">
              <a:extLst>
                <a:ext uri="{FF2B5EF4-FFF2-40B4-BE49-F238E27FC236}">
                  <a16:creationId xmlns:a16="http://schemas.microsoft.com/office/drawing/2014/main" id="{F0CC3AA4-3757-41DA-9E8C-E63BCD46BA6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42">
          <xdr14:nvContentPartPr>
            <xdr14:cNvPr id="541" name="Ink 540">
              <a:extLst>
                <a:ext uri="{FF2B5EF4-FFF2-40B4-BE49-F238E27FC236}">
                  <a16:creationId xmlns:a16="http://schemas.microsoft.com/office/drawing/2014/main" id="{C7E650C0-1575-4857-A986-712CE238C95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43">
          <xdr14:nvContentPartPr>
            <xdr14:cNvPr id="542" name="Ink 541">
              <a:extLst>
                <a:ext uri="{FF2B5EF4-FFF2-40B4-BE49-F238E27FC236}">
                  <a16:creationId xmlns:a16="http://schemas.microsoft.com/office/drawing/2014/main" id="{E41D3802-B279-4550-9364-562A5D3E148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44">
          <xdr14:nvContentPartPr>
            <xdr14:cNvPr id="543" name="Ink 542">
              <a:extLst>
                <a:ext uri="{FF2B5EF4-FFF2-40B4-BE49-F238E27FC236}">
                  <a16:creationId xmlns:a16="http://schemas.microsoft.com/office/drawing/2014/main" id="{BEF9FDD5-9CAA-4D07-B37D-4B3F8FDEA25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45">
          <xdr14:nvContentPartPr>
            <xdr14:cNvPr id="544" name="Ink 543">
              <a:extLst>
                <a:ext uri="{FF2B5EF4-FFF2-40B4-BE49-F238E27FC236}">
                  <a16:creationId xmlns:a16="http://schemas.microsoft.com/office/drawing/2014/main" id="{30717FCC-3930-46E7-B768-C92B4C7DCB1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46">
          <xdr14:nvContentPartPr>
            <xdr14:cNvPr id="545" name="Ink 544">
              <a:extLst>
                <a:ext uri="{FF2B5EF4-FFF2-40B4-BE49-F238E27FC236}">
                  <a16:creationId xmlns:a16="http://schemas.microsoft.com/office/drawing/2014/main" id="{2A253747-3CA6-4220-A1EC-7FFA136288A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47">
          <xdr14:nvContentPartPr>
            <xdr14:cNvPr id="546" name="Ink 545">
              <a:extLst>
                <a:ext uri="{FF2B5EF4-FFF2-40B4-BE49-F238E27FC236}">
                  <a16:creationId xmlns:a16="http://schemas.microsoft.com/office/drawing/2014/main" id="{1F2B6040-E553-4E14-B142-FED38890321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48">
          <xdr14:nvContentPartPr>
            <xdr14:cNvPr id="547" name="Ink 546">
              <a:extLst>
                <a:ext uri="{FF2B5EF4-FFF2-40B4-BE49-F238E27FC236}">
                  <a16:creationId xmlns:a16="http://schemas.microsoft.com/office/drawing/2014/main" id="{652BA4CD-AAD1-42CC-A56F-B8887FEDFC1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49">
          <xdr14:nvContentPartPr>
            <xdr14:cNvPr id="548" name="Ink 547">
              <a:extLst>
                <a:ext uri="{FF2B5EF4-FFF2-40B4-BE49-F238E27FC236}">
                  <a16:creationId xmlns:a16="http://schemas.microsoft.com/office/drawing/2014/main" id="{8E229653-E26B-4028-A804-67313AE8E19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50">
          <xdr14:nvContentPartPr>
            <xdr14:cNvPr id="549" name="Ink 548">
              <a:extLst>
                <a:ext uri="{FF2B5EF4-FFF2-40B4-BE49-F238E27FC236}">
                  <a16:creationId xmlns:a16="http://schemas.microsoft.com/office/drawing/2014/main" id="{04A93ED9-0133-4EEC-AA88-3D301E3095B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51">
          <xdr14:nvContentPartPr>
            <xdr14:cNvPr id="550" name="Ink 549">
              <a:extLst>
                <a:ext uri="{FF2B5EF4-FFF2-40B4-BE49-F238E27FC236}">
                  <a16:creationId xmlns:a16="http://schemas.microsoft.com/office/drawing/2014/main" id="{D441F6FF-A964-4AAA-8BEF-E9C64F9822C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52">
          <xdr14:nvContentPartPr>
            <xdr14:cNvPr id="551" name="Ink 550">
              <a:extLst>
                <a:ext uri="{FF2B5EF4-FFF2-40B4-BE49-F238E27FC236}">
                  <a16:creationId xmlns:a16="http://schemas.microsoft.com/office/drawing/2014/main" id="{DBE2AEA8-EF8E-491A-AC4B-7C519B50A82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53">
          <xdr14:nvContentPartPr>
            <xdr14:cNvPr id="552" name="Ink 551">
              <a:extLst>
                <a:ext uri="{FF2B5EF4-FFF2-40B4-BE49-F238E27FC236}">
                  <a16:creationId xmlns:a16="http://schemas.microsoft.com/office/drawing/2014/main" id="{89828EB6-A765-48FF-8CC6-A14056E8D31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54">
          <xdr14:nvContentPartPr>
            <xdr14:cNvPr id="553" name="Ink 552">
              <a:extLst>
                <a:ext uri="{FF2B5EF4-FFF2-40B4-BE49-F238E27FC236}">
                  <a16:creationId xmlns:a16="http://schemas.microsoft.com/office/drawing/2014/main" id="{F5E06070-3EB7-45B6-9C8A-2516622B7B1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55">
          <xdr14:nvContentPartPr>
            <xdr14:cNvPr id="554" name="Ink 553">
              <a:extLst>
                <a:ext uri="{FF2B5EF4-FFF2-40B4-BE49-F238E27FC236}">
                  <a16:creationId xmlns:a16="http://schemas.microsoft.com/office/drawing/2014/main" id="{F3497F4B-B8D9-4635-A098-F1520F0EAC1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56">
          <xdr14:nvContentPartPr>
            <xdr14:cNvPr id="555" name="Ink 554">
              <a:extLst>
                <a:ext uri="{FF2B5EF4-FFF2-40B4-BE49-F238E27FC236}">
                  <a16:creationId xmlns:a16="http://schemas.microsoft.com/office/drawing/2014/main" id="{8E1DEA40-B7EC-45A4-80F3-C380183772B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57">
          <xdr14:nvContentPartPr>
            <xdr14:cNvPr id="556" name="Ink 555">
              <a:extLst>
                <a:ext uri="{FF2B5EF4-FFF2-40B4-BE49-F238E27FC236}">
                  <a16:creationId xmlns:a16="http://schemas.microsoft.com/office/drawing/2014/main" id="{198EAB28-C9A4-4415-B10C-C27935A012B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58">
          <xdr14:nvContentPartPr>
            <xdr14:cNvPr id="557" name="Ink 556">
              <a:extLst>
                <a:ext uri="{FF2B5EF4-FFF2-40B4-BE49-F238E27FC236}">
                  <a16:creationId xmlns:a16="http://schemas.microsoft.com/office/drawing/2014/main" id="{8AC9828B-1DA8-4C2B-AC66-955B71BBF98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59">
          <xdr14:nvContentPartPr>
            <xdr14:cNvPr id="558" name="Ink 557">
              <a:extLst>
                <a:ext uri="{FF2B5EF4-FFF2-40B4-BE49-F238E27FC236}">
                  <a16:creationId xmlns:a16="http://schemas.microsoft.com/office/drawing/2014/main" id="{0FC8AC7B-AB2C-49C9-8421-3301F3A171B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60">
          <xdr14:nvContentPartPr>
            <xdr14:cNvPr id="559" name="Ink 558">
              <a:extLst>
                <a:ext uri="{FF2B5EF4-FFF2-40B4-BE49-F238E27FC236}">
                  <a16:creationId xmlns:a16="http://schemas.microsoft.com/office/drawing/2014/main" id="{38A86361-CC1F-43A2-A3A8-A3472773056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61">
          <xdr14:nvContentPartPr>
            <xdr14:cNvPr id="560" name="Ink 559">
              <a:extLst>
                <a:ext uri="{FF2B5EF4-FFF2-40B4-BE49-F238E27FC236}">
                  <a16:creationId xmlns:a16="http://schemas.microsoft.com/office/drawing/2014/main" id="{5C36BA20-835C-4A7F-BCAB-6C5C872241C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62">
          <xdr14:nvContentPartPr>
            <xdr14:cNvPr id="561" name="Ink 560">
              <a:extLst>
                <a:ext uri="{FF2B5EF4-FFF2-40B4-BE49-F238E27FC236}">
                  <a16:creationId xmlns:a16="http://schemas.microsoft.com/office/drawing/2014/main" id="{BF8F736F-93CC-4E65-B60A-6A3BD712CE4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63">
          <xdr14:nvContentPartPr>
            <xdr14:cNvPr id="562" name="Ink 561">
              <a:extLst>
                <a:ext uri="{FF2B5EF4-FFF2-40B4-BE49-F238E27FC236}">
                  <a16:creationId xmlns:a16="http://schemas.microsoft.com/office/drawing/2014/main" id="{D2BE4F68-8D1A-43ED-B069-EB2972CCD60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64">
          <xdr14:nvContentPartPr>
            <xdr14:cNvPr id="563" name="Ink 562">
              <a:extLst>
                <a:ext uri="{FF2B5EF4-FFF2-40B4-BE49-F238E27FC236}">
                  <a16:creationId xmlns:a16="http://schemas.microsoft.com/office/drawing/2014/main" id="{6ACC1471-5577-4CD6-95C2-592BBB6B197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65">
          <xdr14:nvContentPartPr>
            <xdr14:cNvPr id="564" name="Ink 563">
              <a:extLst>
                <a:ext uri="{FF2B5EF4-FFF2-40B4-BE49-F238E27FC236}">
                  <a16:creationId xmlns:a16="http://schemas.microsoft.com/office/drawing/2014/main" id="{4A95421D-6658-42D8-B73B-499930121B0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66">
          <xdr14:nvContentPartPr>
            <xdr14:cNvPr id="565" name="Ink 564">
              <a:extLst>
                <a:ext uri="{FF2B5EF4-FFF2-40B4-BE49-F238E27FC236}">
                  <a16:creationId xmlns:a16="http://schemas.microsoft.com/office/drawing/2014/main" id="{B624EF79-91FD-4E85-A1D8-05EFDAB6153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67">
          <xdr14:nvContentPartPr>
            <xdr14:cNvPr id="566" name="Ink 565">
              <a:extLst>
                <a:ext uri="{FF2B5EF4-FFF2-40B4-BE49-F238E27FC236}">
                  <a16:creationId xmlns:a16="http://schemas.microsoft.com/office/drawing/2014/main" id="{B30920BA-15D2-40EB-B67B-8D365D26CD5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68">
          <xdr14:nvContentPartPr>
            <xdr14:cNvPr id="567" name="Ink 566">
              <a:extLst>
                <a:ext uri="{FF2B5EF4-FFF2-40B4-BE49-F238E27FC236}">
                  <a16:creationId xmlns:a16="http://schemas.microsoft.com/office/drawing/2014/main" id="{A7B7F2FE-D234-4C46-8BFC-C9B1AA92EA2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69">
          <xdr14:nvContentPartPr>
            <xdr14:cNvPr id="568" name="Ink 567">
              <a:extLst>
                <a:ext uri="{FF2B5EF4-FFF2-40B4-BE49-F238E27FC236}">
                  <a16:creationId xmlns:a16="http://schemas.microsoft.com/office/drawing/2014/main" id="{777AE0F4-794B-4125-A00D-CB2919C0202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70">
          <xdr14:nvContentPartPr>
            <xdr14:cNvPr id="569" name="Ink 568">
              <a:extLst>
                <a:ext uri="{FF2B5EF4-FFF2-40B4-BE49-F238E27FC236}">
                  <a16:creationId xmlns:a16="http://schemas.microsoft.com/office/drawing/2014/main" id="{4D75CAB3-2E21-46C2-B369-E0DAF0E0D7D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71">
          <xdr14:nvContentPartPr>
            <xdr14:cNvPr id="570" name="Ink 569">
              <a:extLst>
                <a:ext uri="{FF2B5EF4-FFF2-40B4-BE49-F238E27FC236}">
                  <a16:creationId xmlns:a16="http://schemas.microsoft.com/office/drawing/2014/main" id="{D43EC7C7-77C9-4A34-9D4F-AF2335922B7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72">
          <xdr14:nvContentPartPr>
            <xdr14:cNvPr id="571" name="Ink 570">
              <a:extLst>
                <a:ext uri="{FF2B5EF4-FFF2-40B4-BE49-F238E27FC236}">
                  <a16:creationId xmlns:a16="http://schemas.microsoft.com/office/drawing/2014/main" id="{A6F302F9-09AA-46B2-91B4-06081515E5B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73">
          <xdr14:nvContentPartPr>
            <xdr14:cNvPr id="572" name="Ink 571">
              <a:extLst>
                <a:ext uri="{FF2B5EF4-FFF2-40B4-BE49-F238E27FC236}">
                  <a16:creationId xmlns:a16="http://schemas.microsoft.com/office/drawing/2014/main" id="{6269F2ED-9AFA-4717-A8E7-D29888F1CAD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74">
          <xdr14:nvContentPartPr>
            <xdr14:cNvPr id="573" name="Ink 572">
              <a:extLst>
                <a:ext uri="{FF2B5EF4-FFF2-40B4-BE49-F238E27FC236}">
                  <a16:creationId xmlns:a16="http://schemas.microsoft.com/office/drawing/2014/main" id="{73CAB309-833B-46A3-AEB9-85FE559D1DE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75">
          <xdr14:nvContentPartPr>
            <xdr14:cNvPr id="574" name="Ink 573">
              <a:extLst>
                <a:ext uri="{FF2B5EF4-FFF2-40B4-BE49-F238E27FC236}">
                  <a16:creationId xmlns:a16="http://schemas.microsoft.com/office/drawing/2014/main" id="{C70C7289-36AD-437B-AD14-CF21C2FBAB3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76">
          <xdr14:nvContentPartPr>
            <xdr14:cNvPr id="575" name="Ink 574">
              <a:extLst>
                <a:ext uri="{FF2B5EF4-FFF2-40B4-BE49-F238E27FC236}">
                  <a16:creationId xmlns:a16="http://schemas.microsoft.com/office/drawing/2014/main" id="{FD518A77-EA6F-4F1E-A276-863B0117E97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77">
          <xdr14:nvContentPartPr>
            <xdr14:cNvPr id="576" name="Ink 575">
              <a:extLst>
                <a:ext uri="{FF2B5EF4-FFF2-40B4-BE49-F238E27FC236}">
                  <a16:creationId xmlns:a16="http://schemas.microsoft.com/office/drawing/2014/main" id="{096220CB-FE3C-4D1E-8BF2-CE0E56ED016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78">
          <xdr14:nvContentPartPr>
            <xdr14:cNvPr id="577" name="Ink 576">
              <a:extLst>
                <a:ext uri="{FF2B5EF4-FFF2-40B4-BE49-F238E27FC236}">
                  <a16:creationId xmlns:a16="http://schemas.microsoft.com/office/drawing/2014/main" id="{0F76311F-3C57-4BB6-97D9-74A8860CAD7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79">
          <xdr14:nvContentPartPr>
            <xdr14:cNvPr id="578" name="Ink 577">
              <a:extLst>
                <a:ext uri="{FF2B5EF4-FFF2-40B4-BE49-F238E27FC236}">
                  <a16:creationId xmlns:a16="http://schemas.microsoft.com/office/drawing/2014/main" id="{AB66F83F-FDD9-4682-BCC3-889132A2D1E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80">
          <xdr14:nvContentPartPr>
            <xdr14:cNvPr id="579" name="Ink 578">
              <a:extLst>
                <a:ext uri="{FF2B5EF4-FFF2-40B4-BE49-F238E27FC236}">
                  <a16:creationId xmlns:a16="http://schemas.microsoft.com/office/drawing/2014/main" id="{E62B13C8-5BB0-4555-AB24-0F869FA02B4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81">
          <xdr14:nvContentPartPr>
            <xdr14:cNvPr id="580" name="Ink 579">
              <a:extLst>
                <a:ext uri="{FF2B5EF4-FFF2-40B4-BE49-F238E27FC236}">
                  <a16:creationId xmlns:a16="http://schemas.microsoft.com/office/drawing/2014/main" id="{E29EF0A5-CF2D-4C96-AA3E-37460C3F8C8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82">
          <xdr14:nvContentPartPr>
            <xdr14:cNvPr id="581" name="Ink 580">
              <a:extLst>
                <a:ext uri="{FF2B5EF4-FFF2-40B4-BE49-F238E27FC236}">
                  <a16:creationId xmlns:a16="http://schemas.microsoft.com/office/drawing/2014/main" id="{E6765CF4-698E-4A48-AD2C-79475A4470E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83">
          <xdr14:nvContentPartPr>
            <xdr14:cNvPr id="582" name="Ink 581">
              <a:extLst>
                <a:ext uri="{FF2B5EF4-FFF2-40B4-BE49-F238E27FC236}">
                  <a16:creationId xmlns:a16="http://schemas.microsoft.com/office/drawing/2014/main" id="{816F99F5-EC67-47C0-ADCC-C95ADE5FC33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84">
          <xdr14:nvContentPartPr>
            <xdr14:cNvPr id="583" name="Ink 582">
              <a:extLst>
                <a:ext uri="{FF2B5EF4-FFF2-40B4-BE49-F238E27FC236}">
                  <a16:creationId xmlns:a16="http://schemas.microsoft.com/office/drawing/2014/main" id="{2DF7B2D8-135E-4390-BCEE-0D2F35DF1AC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85">
          <xdr14:nvContentPartPr>
            <xdr14:cNvPr id="584" name="Ink 583">
              <a:extLst>
                <a:ext uri="{FF2B5EF4-FFF2-40B4-BE49-F238E27FC236}">
                  <a16:creationId xmlns:a16="http://schemas.microsoft.com/office/drawing/2014/main" id="{77C99FB9-E939-4C24-A05F-2A3827EAFE2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86">
          <xdr14:nvContentPartPr>
            <xdr14:cNvPr id="585" name="Ink 584">
              <a:extLst>
                <a:ext uri="{FF2B5EF4-FFF2-40B4-BE49-F238E27FC236}">
                  <a16:creationId xmlns:a16="http://schemas.microsoft.com/office/drawing/2014/main" id="{30827AC4-E92C-4EF8-B30E-951D9D12916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87">
          <xdr14:nvContentPartPr>
            <xdr14:cNvPr id="586" name="Ink 585">
              <a:extLst>
                <a:ext uri="{FF2B5EF4-FFF2-40B4-BE49-F238E27FC236}">
                  <a16:creationId xmlns:a16="http://schemas.microsoft.com/office/drawing/2014/main" id="{5D1F81E8-885B-4E49-9DC9-F6FCDC45EC6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88">
          <xdr14:nvContentPartPr>
            <xdr14:cNvPr id="587" name="Ink 586">
              <a:extLst>
                <a:ext uri="{FF2B5EF4-FFF2-40B4-BE49-F238E27FC236}">
                  <a16:creationId xmlns:a16="http://schemas.microsoft.com/office/drawing/2014/main" id="{C3762EA1-B3EC-4C25-AF6F-2D68E500455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89">
          <xdr14:nvContentPartPr>
            <xdr14:cNvPr id="588" name="Ink 587">
              <a:extLst>
                <a:ext uri="{FF2B5EF4-FFF2-40B4-BE49-F238E27FC236}">
                  <a16:creationId xmlns:a16="http://schemas.microsoft.com/office/drawing/2014/main" id="{5A487B74-712E-4334-9F27-509ACB65421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90">
          <xdr14:nvContentPartPr>
            <xdr14:cNvPr id="589" name="Ink 588">
              <a:extLst>
                <a:ext uri="{FF2B5EF4-FFF2-40B4-BE49-F238E27FC236}">
                  <a16:creationId xmlns:a16="http://schemas.microsoft.com/office/drawing/2014/main" id="{C624DEB8-DF2F-4548-8180-E4FF562F7B7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91">
          <xdr14:nvContentPartPr>
            <xdr14:cNvPr id="590" name="Ink 589">
              <a:extLst>
                <a:ext uri="{FF2B5EF4-FFF2-40B4-BE49-F238E27FC236}">
                  <a16:creationId xmlns:a16="http://schemas.microsoft.com/office/drawing/2014/main" id="{3E8037F1-9EB4-413D-B63E-329E199EEA9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92">
          <xdr14:nvContentPartPr>
            <xdr14:cNvPr id="591" name="Ink 590">
              <a:extLst>
                <a:ext uri="{FF2B5EF4-FFF2-40B4-BE49-F238E27FC236}">
                  <a16:creationId xmlns:a16="http://schemas.microsoft.com/office/drawing/2014/main" id="{039DCC50-33C3-4519-BE93-AE4A7797D2E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93">
          <xdr14:nvContentPartPr>
            <xdr14:cNvPr id="592" name="Ink 591">
              <a:extLst>
                <a:ext uri="{FF2B5EF4-FFF2-40B4-BE49-F238E27FC236}">
                  <a16:creationId xmlns:a16="http://schemas.microsoft.com/office/drawing/2014/main" id="{992BE887-750B-4483-84C7-8F58B69B7A7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94">
          <xdr14:nvContentPartPr>
            <xdr14:cNvPr id="593" name="Ink 592">
              <a:extLst>
                <a:ext uri="{FF2B5EF4-FFF2-40B4-BE49-F238E27FC236}">
                  <a16:creationId xmlns:a16="http://schemas.microsoft.com/office/drawing/2014/main" id="{85EB7399-2CDC-4B27-A00C-BB5F1FB4B10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95">
          <xdr14:nvContentPartPr>
            <xdr14:cNvPr id="594" name="Ink 593">
              <a:extLst>
                <a:ext uri="{FF2B5EF4-FFF2-40B4-BE49-F238E27FC236}">
                  <a16:creationId xmlns:a16="http://schemas.microsoft.com/office/drawing/2014/main" id="{A5AA6F75-2845-4CE8-8405-D2D51394346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96">
          <xdr14:nvContentPartPr>
            <xdr14:cNvPr id="595" name="Ink 594">
              <a:extLst>
                <a:ext uri="{FF2B5EF4-FFF2-40B4-BE49-F238E27FC236}">
                  <a16:creationId xmlns:a16="http://schemas.microsoft.com/office/drawing/2014/main" id="{6D5C4396-EC0C-47D1-9EE8-BC707550CBB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97">
          <xdr14:nvContentPartPr>
            <xdr14:cNvPr id="596" name="Ink 595">
              <a:extLst>
                <a:ext uri="{FF2B5EF4-FFF2-40B4-BE49-F238E27FC236}">
                  <a16:creationId xmlns:a16="http://schemas.microsoft.com/office/drawing/2014/main" id="{CC24BEA4-367C-43B1-8B10-B2E2B2725B9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98">
          <xdr14:nvContentPartPr>
            <xdr14:cNvPr id="597" name="Ink 596">
              <a:extLst>
                <a:ext uri="{FF2B5EF4-FFF2-40B4-BE49-F238E27FC236}">
                  <a16:creationId xmlns:a16="http://schemas.microsoft.com/office/drawing/2014/main" id="{ECE240C2-2441-4443-90F9-B462B78EC76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599">
          <xdr14:nvContentPartPr>
            <xdr14:cNvPr id="598" name="Ink 597">
              <a:extLst>
                <a:ext uri="{FF2B5EF4-FFF2-40B4-BE49-F238E27FC236}">
                  <a16:creationId xmlns:a16="http://schemas.microsoft.com/office/drawing/2014/main" id="{6E6444B4-9645-4AE1-B8F5-C0DAE0C3F03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00">
          <xdr14:nvContentPartPr>
            <xdr14:cNvPr id="599" name="Ink 598">
              <a:extLst>
                <a:ext uri="{FF2B5EF4-FFF2-40B4-BE49-F238E27FC236}">
                  <a16:creationId xmlns:a16="http://schemas.microsoft.com/office/drawing/2014/main" id="{1EBC2EE3-01AB-4579-8513-AE647C77988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01">
          <xdr14:nvContentPartPr>
            <xdr14:cNvPr id="600" name="Ink 599">
              <a:extLst>
                <a:ext uri="{FF2B5EF4-FFF2-40B4-BE49-F238E27FC236}">
                  <a16:creationId xmlns:a16="http://schemas.microsoft.com/office/drawing/2014/main" id="{A8800CC4-6600-4691-A659-0C1B6A8127D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02">
          <xdr14:nvContentPartPr>
            <xdr14:cNvPr id="601" name="Ink 600">
              <a:extLst>
                <a:ext uri="{FF2B5EF4-FFF2-40B4-BE49-F238E27FC236}">
                  <a16:creationId xmlns:a16="http://schemas.microsoft.com/office/drawing/2014/main" id="{3B9AAEB1-0C72-4524-AE6C-5DDF7796847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03">
          <xdr14:nvContentPartPr>
            <xdr14:cNvPr id="602" name="Ink 601">
              <a:extLst>
                <a:ext uri="{FF2B5EF4-FFF2-40B4-BE49-F238E27FC236}">
                  <a16:creationId xmlns:a16="http://schemas.microsoft.com/office/drawing/2014/main" id="{D6868BDC-7391-4E86-8B7A-54B71ABBE7A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04">
          <xdr14:nvContentPartPr>
            <xdr14:cNvPr id="603" name="Ink 602">
              <a:extLst>
                <a:ext uri="{FF2B5EF4-FFF2-40B4-BE49-F238E27FC236}">
                  <a16:creationId xmlns:a16="http://schemas.microsoft.com/office/drawing/2014/main" id="{6A71ECDC-B726-47FB-B518-AC0475E4192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05">
          <xdr14:nvContentPartPr>
            <xdr14:cNvPr id="604" name="Ink 603">
              <a:extLst>
                <a:ext uri="{FF2B5EF4-FFF2-40B4-BE49-F238E27FC236}">
                  <a16:creationId xmlns:a16="http://schemas.microsoft.com/office/drawing/2014/main" id="{DADE7A55-7B6B-41DF-A076-3FD1C91D987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06">
          <xdr14:nvContentPartPr>
            <xdr14:cNvPr id="605" name="Ink 604">
              <a:extLst>
                <a:ext uri="{FF2B5EF4-FFF2-40B4-BE49-F238E27FC236}">
                  <a16:creationId xmlns:a16="http://schemas.microsoft.com/office/drawing/2014/main" id="{FEBB7CBB-AB4F-4525-BD98-41FADE504CD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07">
          <xdr14:nvContentPartPr>
            <xdr14:cNvPr id="606" name="Ink 605">
              <a:extLst>
                <a:ext uri="{FF2B5EF4-FFF2-40B4-BE49-F238E27FC236}">
                  <a16:creationId xmlns:a16="http://schemas.microsoft.com/office/drawing/2014/main" id="{BE03C8B8-38D0-479B-ABB5-8AF61BE35E8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08">
          <xdr14:nvContentPartPr>
            <xdr14:cNvPr id="607" name="Ink 606">
              <a:extLst>
                <a:ext uri="{FF2B5EF4-FFF2-40B4-BE49-F238E27FC236}">
                  <a16:creationId xmlns:a16="http://schemas.microsoft.com/office/drawing/2014/main" id="{6ABED15A-9209-40D2-BE5F-03768D632B5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09">
          <xdr14:nvContentPartPr>
            <xdr14:cNvPr id="608" name="Ink 607">
              <a:extLst>
                <a:ext uri="{FF2B5EF4-FFF2-40B4-BE49-F238E27FC236}">
                  <a16:creationId xmlns:a16="http://schemas.microsoft.com/office/drawing/2014/main" id="{DFE16AFE-387F-4672-B70B-2668C7C6040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10">
          <xdr14:nvContentPartPr>
            <xdr14:cNvPr id="609" name="Ink 608">
              <a:extLst>
                <a:ext uri="{FF2B5EF4-FFF2-40B4-BE49-F238E27FC236}">
                  <a16:creationId xmlns:a16="http://schemas.microsoft.com/office/drawing/2014/main" id="{E8E9ADA9-519E-4EB8-B650-C72DBBF7448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11">
          <xdr14:nvContentPartPr>
            <xdr14:cNvPr id="610" name="Ink 609">
              <a:extLst>
                <a:ext uri="{FF2B5EF4-FFF2-40B4-BE49-F238E27FC236}">
                  <a16:creationId xmlns:a16="http://schemas.microsoft.com/office/drawing/2014/main" id="{F1CAB07D-8B4F-4C1B-B184-4AEB3AE5FC9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12">
          <xdr14:nvContentPartPr>
            <xdr14:cNvPr id="611" name="Ink 610">
              <a:extLst>
                <a:ext uri="{FF2B5EF4-FFF2-40B4-BE49-F238E27FC236}">
                  <a16:creationId xmlns:a16="http://schemas.microsoft.com/office/drawing/2014/main" id="{39C2287F-8719-4EA9-80EA-1572A328599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13">
          <xdr14:nvContentPartPr>
            <xdr14:cNvPr id="612" name="Ink 611">
              <a:extLst>
                <a:ext uri="{FF2B5EF4-FFF2-40B4-BE49-F238E27FC236}">
                  <a16:creationId xmlns:a16="http://schemas.microsoft.com/office/drawing/2014/main" id="{092092CD-0A7B-4A90-B481-42125514529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14">
          <xdr14:nvContentPartPr>
            <xdr14:cNvPr id="613" name="Ink 612">
              <a:extLst>
                <a:ext uri="{FF2B5EF4-FFF2-40B4-BE49-F238E27FC236}">
                  <a16:creationId xmlns:a16="http://schemas.microsoft.com/office/drawing/2014/main" id="{180FB391-B2F5-4516-9FD2-5B448B4C9B7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15">
          <xdr14:nvContentPartPr>
            <xdr14:cNvPr id="614" name="Ink 613">
              <a:extLst>
                <a:ext uri="{FF2B5EF4-FFF2-40B4-BE49-F238E27FC236}">
                  <a16:creationId xmlns:a16="http://schemas.microsoft.com/office/drawing/2014/main" id="{D1B003FE-9C9C-4332-8082-28D7F2E35DA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16">
          <xdr14:nvContentPartPr>
            <xdr14:cNvPr id="615" name="Ink 614">
              <a:extLst>
                <a:ext uri="{FF2B5EF4-FFF2-40B4-BE49-F238E27FC236}">
                  <a16:creationId xmlns:a16="http://schemas.microsoft.com/office/drawing/2014/main" id="{19606F92-2BAA-48E2-903A-7FCFBD03C97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17">
          <xdr14:nvContentPartPr>
            <xdr14:cNvPr id="616" name="Ink 615">
              <a:extLst>
                <a:ext uri="{FF2B5EF4-FFF2-40B4-BE49-F238E27FC236}">
                  <a16:creationId xmlns:a16="http://schemas.microsoft.com/office/drawing/2014/main" id="{BCD7E9DC-0102-49EA-BA09-809EB91E5FA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18">
          <xdr14:nvContentPartPr>
            <xdr14:cNvPr id="617" name="Ink 616">
              <a:extLst>
                <a:ext uri="{FF2B5EF4-FFF2-40B4-BE49-F238E27FC236}">
                  <a16:creationId xmlns:a16="http://schemas.microsoft.com/office/drawing/2014/main" id="{BCB9DDC7-8DCB-4AC5-92B8-C9753E5BECE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19">
          <xdr14:nvContentPartPr>
            <xdr14:cNvPr id="618" name="Ink 617">
              <a:extLst>
                <a:ext uri="{FF2B5EF4-FFF2-40B4-BE49-F238E27FC236}">
                  <a16:creationId xmlns:a16="http://schemas.microsoft.com/office/drawing/2014/main" id="{483B722C-6960-4F3A-9612-F542A8872DE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20">
          <xdr14:nvContentPartPr>
            <xdr14:cNvPr id="619" name="Ink 618">
              <a:extLst>
                <a:ext uri="{FF2B5EF4-FFF2-40B4-BE49-F238E27FC236}">
                  <a16:creationId xmlns:a16="http://schemas.microsoft.com/office/drawing/2014/main" id="{7DF46976-7A13-4C07-9498-F395E6D0C9F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21">
          <xdr14:nvContentPartPr>
            <xdr14:cNvPr id="620" name="Ink 619">
              <a:extLst>
                <a:ext uri="{FF2B5EF4-FFF2-40B4-BE49-F238E27FC236}">
                  <a16:creationId xmlns:a16="http://schemas.microsoft.com/office/drawing/2014/main" id="{69B4BC57-1AD0-4C3F-882F-55BE0F94152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22">
          <xdr14:nvContentPartPr>
            <xdr14:cNvPr id="621" name="Ink 620">
              <a:extLst>
                <a:ext uri="{FF2B5EF4-FFF2-40B4-BE49-F238E27FC236}">
                  <a16:creationId xmlns:a16="http://schemas.microsoft.com/office/drawing/2014/main" id="{21D8A559-ABB8-456B-B7CA-71C4B35AB20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23">
          <xdr14:nvContentPartPr>
            <xdr14:cNvPr id="622" name="Ink 621">
              <a:extLst>
                <a:ext uri="{FF2B5EF4-FFF2-40B4-BE49-F238E27FC236}">
                  <a16:creationId xmlns:a16="http://schemas.microsoft.com/office/drawing/2014/main" id="{B88AF73F-65F1-4447-9703-023134D4B11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24">
          <xdr14:nvContentPartPr>
            <xdr14:cNvPr id="623" name="Ink 622">
              <a:extLst>
                <a:ext uri="{FF2B5EF4-FFF2-40B4-BE49-F238E27FC236}">
                  <a16:creationId xmlns:a16="http://schemas.microsoft.com/office/drawing/2014/main" id="{3A98B67A-3377-4384-A32C-06AF41181A0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25">
          <xdr14:nvContentPartPr>
            <xdr14:cNvPr id="624" name="Ink 623">
              <a:extLst>
                <a:ext uri="{FF2B5EF4-FFF2-40B4-BE49-F238E27FC236}">
                  <a16:creationId xmlns:a16="http://schemas.microsoft.com/office/drawing/2014/main" id="{9DC61458-F29C-49F7-86F0-F9305AE5AA6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26">
          <xdr14:nvContentPartPr>
            <xdr14:cNvPr id="625" name="Ink 624">
              <a:extLst>
                <a:ext uri="{FF2B5EF4-FFF2-40B4-BE49-F238E27FC236}">
                  <a16:creationId xmlns:a16="http://schemas.microsoft.com/office/drawing/2014/main" id="{C635DD76-7DB2-4F07-854F-86835E0D4B7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27">
          <xdr14:nvContentPartPr>
            <xdr14:cNvPr id="626" name="Ink 625">
              <a:extLst>
                <a:ext uri="{FF2B5EF4-FFF2-40B4-BE49-F238E27FC236}">
                  <a16:creationId xmlns:a16="http://schemas.microsoft.com/office/drawing/2014/main" id="{F838BA5C-C4DD-41F2-8A95-BA74CDF701A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28">
          <xdr14:nvContentPartPr>
            <xdr14:cNvPr id="627" name="Ink 626">
              <a:extLst>
                <a:ext uri="{FF2B5EF4-FFF2-40B4-BE49-F238E27FC236}">
                  <a16:creationId xmlns:a16="http://schemas.microsoft.com/office/drawing/2014/main" id="{95127413-3DE7-4A77-B11F-2EDF87F95FD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29">
          <xdr14:nvContentPartPr>
            <xdr14:cNvPr id="628" name="Ink 627">
              <a:extLst>
                <a:ext uri="{FF2B5EF4-FFF2-40B4-BE49-F238E27FC236}">
                  <a16:creationId xmlns:a16="http://schemas.microsoft.com/office/drawing/2014/main" id="{D34B45D8-A7B6-47CC-84F7-61D310419E5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30">
          <xdr14:nvContentPartPr>
            <xdr14:cNvPr id="629" name="Ink 628">
              <a:extLst>
                <a:ext uri="{FF2B5EF4-FFF2-40B4-BE49-F238E27FC236}">
                  <a16:creationId xmlns:a16="http://schemas.microsoft.com/office/drawing/2014/main" id="{6611E7DC-F001-4D6D-B248-E99645003AF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31">
          <xdr14:nvContentPartPr>
            <xdr14:cNvPr id="630" name="Ink 629">
              <a:extLst>
                <a:ext uri="{FF2B5EF4-FFF2-40B4-BE49-F238E27FC236}">
                  <a16:creationId xmlns:a16="http://schemas.microsoft.com/office/drawing/2014/main" id="{589C5682-CEF1-4177-A8EF-39442961787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32">
          <xdr14:nvContentPartPr>
            <xdr14:cNvPr id="631" name="Ink 630">
              <a:extLst>
                <a:ext uri="{FF2B5EF4-FFF2-40B4-BE49-F238E27FC236}">
                  <a16:creationId xmlns:a16="http://schemas.microsoft.com/office/drawing/2014/main" id="{5957D5D5-A623-4316-9573-94C9B7921F8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33">
          <xdr14:nvContentPartPr>
            <xdr14:cNvPr id="632" name="Ink 631">
              <a:extLst>
                <a:ext uri="{FF2B5EF4-FFF2-40B4-BE49-F238E27FC236}">
                  <a16:creationId xmlns:a16="http://schemas.microsoft.com/office/drawing/2014/main" id="{BDEE112E-DF15-4AFB-B9C9-B5547E1717C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34">
          <xdr14:nvContentPartPr>
            <xdr14:cNvPr id="633" name="Ink 632">
              <a:extLst>
                <a:ext uri="{FF2B5EF4-FFF2-40B4-BE49-F238E27FC236}">
                  <a16:creationId xmlns:a16="http://schemas.microsoft.com/office/drawing/2014/main" id="{F936B3E3-36EE-426A-B730-F3046434A7E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35">
          <xdr14:nvContentPartPr>
            <xdr14:cNvPr id="634" name="Ink 633">
              <a:extLst>
                <a:ext uri="{FF2B5EF4-FFF2-40B4-BE49-F238E27FC236}">
                  <a16:creationId xmlns:a16="http://schemas.microsoft.com/office/drawing/2014/main" id="{302EB8E8-5208-44D7-B3E1-7EA99C81728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36">
          <xdr14:nvContentPartPr>
            <xdr14:cNvPr id="635" name="Ink 634">
              <a:extLst>
                <a:ext uri="{FF2B5EF4-FFF2-40B4-BE49-F238E27FC236}">
                  <a16:creationId xmlns:a16="http://schemas.microsoft.com/office/drawing/2014/main" id="{52B04D73-08E6-4D00-8351-F884284653C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37">
          <xdr14:nvContentPartPr>
            <xdr14:cNvPr id="636" name="Ink 635">
              <a:extLst>
                <a:ext uri="{FF2B5EF4-FFF2-40B4-BE49-F238E27FC236}">
                  <a16:creationId xmlns:a16="http://schemas.microsoft.com/office/drawing/2014/main" id="{E40767EB-F23C-4923-86E6-2DF10BC8427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38">
          <xdr14:nvContentPartPr>
            <xdr14:cNvPr id="637" name="Ink 636">
              <a:extLst>
                <a:ext uri="{FF2B5EF4-FFF2-40B4-BE49-F238E27FC236}">
                  <a16:creationId xmlns:a16="http://schemas.microsoft.com/office/drawing/2014/main" id="{2DA12EF6-F2AF-431B-B08E-5B0CA0FD95A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39">
          <xdr14:nvContentPartPr>
            <xdr14:cNvPr id="638" name="Ink 637">
              <a:extLst>
                <a:ext uri="{FF2B5EF4-FFF2-40B4-BE49-F238E27FC236}">
                  <a16:creationId xmlns:a16="http://schemas.microsoft.com/office/drawing/2014/main" id="{7FBADA9D-F22E-40DF-80D2-14F4AD2A84B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40">
          <xdr14:nvContentPartPr>
            <xdr14:cNvPr id="639" name="Ink 638">
              <a:extLst>
                <a:ext uri="{FF2B5EF4-FFF2-40B4-BE49-F238E27FC236}">
                  <a16:creationId xmlns:a16="http://schemas.microsoft.com/office/drawing/2014/main" id="{E061F890-12A0-480F-8F3D-6C5FFE38130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41">
          <xdr14:nvContentPartPr>
            <xdr14:cNvPr id="640" name="Ink 639">
              <a:extLst>
                <a:ext uri="{FF2B5EF4-FFF2-40B4-BE49-F238E27FC236}">
                  <a16:creationId xmlns:a16="http://schemas.microsoft.com/office/drawing/2014/main" id="{5CFC95FB-C5DC-4CDF-B901-2D5170988EE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42">
          <xdr14:nvContentPartPr>
            <xdr14:cNvPr id="641" name="Ink 640">
              <a:extLst>
                <a:ext uri="{FF2B5EF4-FFF2-40B4-BE49-F238E27FC236}">
                  <a16:creationId xmlns:a16="http://schemas.microsoft.com/office/drawing/2014/main" id="{7AC6FD20-C486-4BF5-BBB9-A222A0EB5A7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43">
          <xdr14:nvContentPartPr>
            <xdr14:cNvPr id="642" name="Ink 641">
              <a:extLst>
                <a:ext uri="{FF2B5EF4-FFF2-40B4-BE49-F238E27FC236}">
                  <a16:creationId xmlns:a16="http://schemas.microsoft.com/office/drawing/2014/main" id="{338A7FA5-1BD9-486F-9E41-2F0E459C23C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44">
          <xdr14:nvContentPartPr>
            <xdr14:cNvPr id="643" name="Ink 642">
              <a:extLst>
                <a:ext uri="{FF2B5EF4-FFF2-40B4-BE49-F238E27FC236}">
                  <a16:creationId xmlns:a16="http://schemas.microsoft.com/office/drawing/2014/main" id="{FA7E6311-42F6-4E5E-9F2B-C23648565B0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45">
          <xdr14:nvContentPartPr>
            <xdr14:cNvPr id="644" name="Ink 643">
              <a:extLst>
                <a:ext uri="{FF2B5EF4-FFF2-40B4-BE49-F238E27FC236}">
                  <a16:creationId xmlns:a16="http://schemas.microsoft.com/office/drawing/2014/main" id="{4B14BF32-6768-42D5-B0BC-57FAEEF92CB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46">
          <xdr14:nvContentPartPr>
            <xdr14:cNvPr id="645" name="Ink 644">
              <a:extLst>
                <a:ext uri="{FF2B5EF4-FFF2-40B4-BE49-F238E27FC236}">
                  <a16:creationId xmlns:a16="http://schemas.microsoft.com/office/drawing/2014/main" id="{7B43C021-64A0-47A3-9AAE-197F8821CBD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47">
          <xdr14:nvContentPartPr>
            <xdr14:cNvPr id="646" name="Ink 645">
              <a:extLst>
                <a:ext uri="{FF2B5EF4-FFF2-40B4-BE49-F238E27FC236}">
                  <a16:creationId xmlns:a16="http://schemas.microsoft.com/office/drawing/2014/main" id="{D61C9FC3-F398-45AA-AC27-1190D77058D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48">
          <xdr14:nvContentPartPr>
            <xdr14:cNvPr id="647" name="Ink 646">
              <a:extLst>
                <a:ext uri="{FF2B5EF4-FFF2-40B4-BE49-F238E27FC236}">
                  <a16:creationId xmlns:a16="http://schemas.microsoft.com/office/drawing/2014/main" id="{07EC899C-FD5C-4578-9737-5804CA13091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49">
          <xdr14:nvContentPartPr>
            <xdr14:cNvPr id="648" name="Ink 647">
              <a:extLst>
                <a:ext uri="{FF2B5EF4-FFF2-40B4-BE49-F238E27FC236}">
                  <a16:creationId xmlns:a16="http://schemas.microsoft.com/office/drawing/2014/main" id="{ECFB0C10-B065-4B0A-9999-C37582DE18B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50">
          <xdr14:nvContentPartPr>
            <xdr14:cNvPr id="649" name="Ink 648">
              <a:extLst>
                <a:ext uri="{FF2B5EF4-FFF2-40B4-BE49-F238E27FC236}">
                  <a16:creationId xmlns:a16="http://schemas.microsoft.com/office/drawing/2014/main" id="{CE2065EF-5EB3-4B3E-96B8-D2B1632C136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51">
          <xdr14:nvContentPartPr>
            <xdr14:cNvPr id="650" name="Ink 649">
              <a:extLst>
                <a:ext uri="{FF2B5EF4-FFF2-40B4-BE49-F238E27FC236}">
                  <a16:creationId xmlns:a16="http://schemas.microsoft.com/office/drawing/2014/main" id="{D6684B7E-85C3-4EDC-B29D-A2C1D8A6655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52">
          <xdr14:nvContentPartPr>
            <xdr14:cNvPr id="651" name="Ink 650">
              <a:extLst>
                <a:ext uri="{FF2B5EF4-FFF2-40B4-BE49-F238E27FC236}">
                  <a16:creationId xmlns:a16="http://schemas.microsoft.com/office/drawing/2014/main" id="{8B0C4549-242F-4C34-B802-DC37B541FCE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53">
          <xdr14:nvContentPartPr>
            <xdr14:cNvPr id="652" name="Ink 651">
              <a:extLst>
                <a:ext uri="{FF2B5EF4-FFF2-40B4-BE49-F238E27FC236}">
                  <a16:creationId xmlns:a16="http://schemas.microsoft.com/office/drawing/2014/main" id="{C40518AB-A691-423F-A9ED-2E500FB0F2D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54">
          <xdr14:nvContentPartPr>
            <xdr14:cNvPr id="653" name="Ink 652">
              <a:extLst>
                <a:ext uri="{FF2B5EF4-FFF2-40B4-BE49-F238E27FC236}">
                  <a16:creationId xmlns:a16="http://schemas.microsoft.com/office/drawing/2014/main" id="{C8DF2FBB-35F8-49A2-80AE-447FED1EB56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55">
          <xdr14:nvContentPartPr>
            <xdr14:cNvPr id="654" name="Ink 653">
              <a:extLst>
                <a:ext uri="{FF2B5EF4-FFF2-40B4-BE49-F238E27FC236}">
                  <a16:creationId xmlns:a16="http://schemas.microsoft.com/office/drawing/2014/main" id="{3FDCA809-242A-4D15-8925-0C2FE268C6F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56">
          <xdr14:nvContentPartPr>
            <xdr14:cNvPr id="655" name="Ink 654">
              <a:extLst>
                <a:ext uri="{FF2B5EF4-FFF2-40B4-BE49-F238E27FC236}">
                  <a16:creationId xmlns:a16="http://schemas.microsoft.com/office/drawing/2014/main" id="{21CD1A2B-EA9A-4EEA-AACB-C964B19CF26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57">
          <xdr14:nvContentPartPr>
            <xdr14:cNvPr id="656" name="Ink 655">
              <a:extLst>
                <a:ext uri="{FF2B5EF4-FFF2-40B4-BE49-F238E27FC236}">
                  <a16:creationId xmlns:a16="http://schemas.microsoft.com/office/drawing/2014/main" id="{B82B73CF-AD5D-483C-A35B-D067F8A2BBF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58">
          <xdr14:nvContentPartPr>
            <xdr14:cNvPr id="657" name="Ink 656">
              <a:extLst>
                <a:ext uri="{FF2B5EF4-FFF2-40B4-BE49-F238E27FC236}">
                  <a16:creationId xmlns:a16="http://schemas.microsoft.com/office/drawing/2014/main" id="{86E0F5A7-8C7E-4420-A792-28037B193F5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59">
          <xdr14:nvContentPartPr>
            <xdr14:cNvPr id="658" name="Ink 657">
              <a:extLst>
                <a:ext uri="{FF2B5EF4-FFF2-40B4-BE49-F238E27FC236}">
                  <a16:creationId xmlns:a16="http://schemas.microsoft.com/office/drawing/2014/main" id="{6A44CE9E-E58D-4E7C-B21E-BBDA49EC4CB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60">
          <xdr14:nvContentPartPr>
            <xdr14:cNvPr id="659" name="Ink 658">
              <a:extLst>
                <a:ext uri="{FF2B5EF4-FFF2-40B4-BE49-F238E27FC236}">
                  <a16:creationId xmlns:a16="http://schemas.microsoft.com/office/drawing/2014/main" id="{EDBB498B-43C4-4AE6-AD57-455003951CB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61">
          <xdr14:nvContentPartPr>
            <xdr14:cNvPr id="660" name="Ink 659">
              <a:extLst>
                <a:ext uri="{FF2B5EF4-FFF2-40B4-BE49-F238E27FC236}">
                  <a16:creationId xmlns:a16="http://schemas.microsoft.com/office/drawing/2014/main" id="{B4A35999-85F4-4F73-B815-2B6E1F2D126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62">
          <xdr14:nvContentPartPr>
            <xdr14:cNvPr id="661" name="Ink 660">
              <a:extLst>
                <a:ext uri="{FF2B5EF4-FFF2-40B4-BE49-F238E27FC236}">
                  <a16:creationId xmlns:a16="http://schemas.microsoft.com/office/drawing/2014/main" id="{DACAD0EE-4335-4DDC-943B-98B737A0D40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63">
          <xdr14:nvContentPartPr>
            <xdr14:cNvPr id="662" name="Ink 661">
              <a:extLst>
                <a:ext uri="{FF2B5EF4-FFF2-40B4-BE49-F238E27FC236}">
                  <a16:creationId xmlns:a16="http://schemas.microsoft.com/office/drawing/2014/main" id="{7CE6ADB0-D777-47F0-A425-70A247AB711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64">
          <xdr14:nvContentPartPr>
            <xdr14:cNvPr id="663" name="Ink 662">
              <a:extLst>
                <a:ext uri="{FF2B5EF4-FFF2-40B4-BE49-F238E27FC236}">
                  <a16:creationId xmlns:a16="http://schemas.microsoft.com/office/drawing/2014/main" id="{082D436D-BC77-4529-9231-9A303842078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65">
          <xdr14:nvContentPartPr>
            <xdr14:cNvPr id="664" name="Ink 663">
              <a:extLst>
                <a:ext uri="{FF2B5EF4-FFF2-40B4-BE49-F238E27FC236}">
                  <a16:creationId xmlns:a16="http://schemas.microsoft.com/office/drawing/2014/main" id="{5026222C-CB26-4BFF-8EF2-4AF4ACBB8D9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66">
          <xdr14:nvContentPartPr>
            <xdr14:cNvPr id="665" name="Ink 664">
              <a:extLst>
                <a:ext uri="{FF2B5EF4-FFF2-40B4-BE49-F238E27FC236}">
                  <a16:creationId xmlns:a16="http://schemas.microsoft.com/office/drawing/2014/main" id="{BA947988-4C53-4FCE-AE17-310A77D1A21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67">
          <xdr14:nvContentPartPr>
            <xdr14:cNvPr id="666" name="Ink 665">
              <a:extLst>
                <a:ext uri="{FF2B5EF4-FFF2-40B4-BE49-F238E27FC236}">
                  <a16:creationId xmlns:a16="http://schemas.microsoft.com/office/drawing/2014/main" id="{45589B17-BF40-4E93-8E1C-5CE0DA6CAB4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68">
          <xdr14:nvContentPartPr>
            <xdr14:cNvPr id="667" name="Ink 666">
              <a:extLst>
                <a:ext uri="{FF2B5EF4-FFF2-40B4-BE49-F238E27FC236}">
                  <a16:creationId xmlns:a16="http://schemas.microsoft.com/office/drawing/2014/main" id="{130855ED-A118-4D3F-8F26-608A96D6710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69">
          <xdr14:nvContentPartPr>
            <xdr14:cNvPr id="668" name="Ink 667">
              <a:extLst>
                <a:ext uri="{FF2B5EF4-FFF2-40B4-BE49-F238E27FC236}">
                  <a16:creationId xmlns:a16="http://schemas.microsoft.com/office/drawing/2014/main" id="{39660E1A-75CC-42AD-B92F-4B3A44682FD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70">
          <xdr14:nvContentPartPr>
            <xdr14:cNvPr id="669" name="Ink 668">
              <a:extLst>
                <a:ext uri="{FF2B5EF4-FFF2-40B4-BE49-F238E27FC236}">
                  <a16:creationId xmlns:a16="http://schemas.microsoft.com/office/drawing/2014/main" id="{EC521923-7333-4CC7-92E1-6D9CDE37166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71">
          <xdr14:nvContentPartPr>
            <xdr14:cNvPr id="670" name="Ink 669">
              <a:extLst>
                <a:ext uri="{FF2B5EF4-FFF2-40B4-BE49-F238E27FC236}">
                  <a16:creationId xmlns:a16="http://schemas.microsoft.com/office/drawing/2014/main" id="{58432556-0AA2-4298-B27F-44028D36959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72">
          <xdr14:nvContentPartPr>
            <xdr14:cNvPr id="671" name="Ink 670">
              <a:extLst>
                <a:ext uri="{FF2B5EF4-FFF2-40B4-BE49-F238E27FC236}">
                  <a16:creationId xmlns:a16="http://schemas.microsoft.com/office/drawing/2014/main" id="{0B16C8F7-5C08-43C7-8B9B-D97364C0380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73">
          <xdr14:nvContentPartPr>
            <xdr14:cNvPr id="672" name="Ink 671">
              <a:extLst>
                <a:ext uri="{FF2B5EF4-FFF2-40B4-BE49-F238E27FC236}">
                  <a16:creationId xmlns:a16="http://schemas.microsoft.com/office/drawing/2014/main" id="{C1C19A1A-3BB4-4DF8-9914-0EDA3FDF4E1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74">
          <xdr14:nvContentPartPr>
            <xdr14:cNvPr id="673" name="Ink 672">
              <a:extLst>
                <a:ext uri="{FF2B5EF4-FFF2-40B4-BE49-F238E27FC236}">
                  <a16:creationId xmlns:a16="http://schemas.microsoft.com/office/drawing/2014/main" id="{AE50BCD8-B924-401F-BF80-F13F5BCDBE0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75">
          <xdr14:nvContentPartPr>
            <xdr14:cNvPr id="674" name="Ink 673">
              <a:extLst>
                <a:ext uri="{FF2B5EF4-FFF2-40B4-BE49-F238E27FC236}">
                  <a16:creationId xmlns:a16="http://schemas.microsoft.com/office/drawing/2014/main" id="{8391A40E-5FFD-4201-85EA-5FF3A9B0E12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76">
          <xdr14:nvContentPartPr>
            <xdr14:cNvPr id="675" name="Ink 674">
              <a:extLst>
                <a:ext uri="{FF2B5EF4-FFF2-40B4-BE49-F238E27FC236}">
                  <a16:creationId xmlns:a16="http://schemas.microsoft.com/office/drawing/2014/main" id="{71ECAB3A-2881-465D-B0E3-5856A6C326B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77">
          <xdr14:nvContentPartPr>
            <xdr14:cNvPr id="676" name="Ink 675">
              <a:extLst>
                <a:ext uri="{FF2B5EF4-FFF2-40B4-BE49-F238E27FC236}">
                  <a16:creationId xmlns:a16="http://schemas.microsoft.com/office/drawing/2014/main" id="{E82DF15C-B0B3-4582-92FE-4112DF8BEEB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78">
          <xdr14:nvContentPartPr>
            <xdr14:cNvPr id="677" name="Ink 676">
              <a:extLst>
                <a:ext uri="{FF2B5EF4-FFF2-40B4-BE49-F238E27FC236}">
                  <a16:creationId xmlns:a16="http://schemas.microsoft.com/office/drawing/2014/main" id="{FA8E668A-236F-44B8-A9B8-259F1BEF905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79">
          <xdr14:nvContentPartPr>
            <xdr14:cNvPr id="678" name="Ink 677">
              <a:extLst>
                <a:ext uri="{FF2B5EF4-FFF2-40B4-BE49-F238E27FC236}">
                  <a16:creationId xmlns:a16="http://schemas.microsoft.com/office/drawing/2014/main" id="{B98DCC07-323D-4B7B-B691-DF3D20D5B07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80">
          <xdr14:nvContentPartPr>
            <xdr14:cNvPr id="679" name="Ink 678">
              <a:extLst>
                <a:ext uri="{FF2B5EF4-FFF2-40B4-BE49-F238E27FC236}">
                  <a16:creationId xmlns:a16="http://schemas.microsoft.com/office/drawing/2014/main" id="{F9FCE8DD-152E-4667-8E7B-A7AFA3AF745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81">
          <xdr14:nvContentPartPr>
            <xdr14:cNvPr id="680" name="Ink 679">
              <a:extLst>
                <a:ext uri="{FF2B5EF4-FFF2-40B4-BE49-F238E27FC236}">
                  <a16:creationId xmlns:a16="http://schemas.microsoft.com/office/drawing/2014/main" id="{331D23E4-4706-4429-BBE6-042EF8E7BC7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82">
          <xdr14:nvContentPartPr>
            <xdr14:cNvPr id="681" name="Ink 680">
              <a:extLst>
                <a:ext uri="{FF2B5EF4-FFF2-40B4-BE49-F238E27FC236}">
                  <a16:creationId xmlns:a16="http://schemas.microsoft.com/office/drawing/2014/main" id="{31DBADED-EAD2-4B5A-A353-4119C4E97CA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83">
          <xdr14:nvContentPartPr>
            <xdr14:cNvPr id="682" name="Ink 681">
              <a:extLst>
                <a:ext uri="{FF2B5EF4-FFF2-40B4-BE49-F238E27FC236}">
                  <a16:creationId xmlns:a16="http://schemas.microsoft.com/office/drawing/2014/main" id="{4A34A418-4595-4779-A525-943306EDB50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84">
          <xdr14:nvContentPartPr>
            <xdr14:cNvPr id="683" name="Ink 682">
              <a:extLst>
                <a:ext uri="{FF2B5EF4-FFF2-40B4-BE49-F238E27FC236}">
                  <a16:creationId xmlns:a16="http://schemas.microsoft.com/office/drawing/2014/main" id="{B552D6C1-D105-438D-AB63-EBA80543329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85">
          <xdr14:nvContentPartPr>
            <xdr14:cNvPr id="684" name="Ink 683">
              <a:extLst>
                <a:ext uri="{FF2B5EF4-FFF2-40B4-BE49-F238E27FC236}">
                  <a16:creationId xmlns:a16="http://schemas.microsoft.com/office/drawing/2014/main" id="{72E59282-84C4-436D-B9F0-28DE6C6B8F3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86">
          <xdr14:nvContentPartPr>
            <xdr14:cNvPr id="685" name="Ink 684">
              <a:extLst>
                <a:ext uri="{FF2B5EF4-FFF2-40B4-BE49-F238E27FC236}">
                  <a16:creationId xmlns:a16="http://schemas.microsoft.com/office/drawing/2014/main" id="{00237869-8FF0-4B18-A5DD-CED3A15E735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87">
          <xdr14:nvContentPartPr>
            <xdr14:cNvPr id="686" name="Ink 685">
              <a:extLst>
                <a:ext uri="{FF2B5EF4-FFF2-40B4-BE49-F238E27FC236}">
                  <a16:creationId xmlns:a16="http://schemas.microsoft.com/office/drawing/2014/main" id="{3A8A92D3-0D10-42AE-8002-614AD1B78E3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88">
          <xdr14:nvContentPartPr>
            <xdr14:cNvPr id="687" name="Ink 686">
              <a:extLst>
                <a:ext uri="{FF2B5EF4-FFF2-40B4-BE49-F238E27FC236}">
                  <a16:creationId xmlns:a16="http://schemas.microsoft.com/office/drawing/2014/main" id="{89F5D81A-1F23-42C9-94DF-1E9361FBBFF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89">
          <xdr14:nvContentPartPr>
            <xdr14:cNvPr id="688" name="Ink 687">
              <a:extLst>
                <a:ext uri="{FF2B5EF4-FFF2-40B4-BE49-F238E27FC236}">
                  <a16:creationId xmlns:a16="http://schemas.microsoft.com/office/drawing/2014/main" id="{FF76E91D-F3EE-4399-8F1B-B15DFAFC1BC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90">
          <xdr14:nvContentPartPr>
            <xdr14:cNvPr id="689" name="Ink 688">
              <a:extLst>
                <a:ext uri="{FF2B5EF4-FFF2-40B4-BE49-F238E27FC236}">
                  <a16:creationId xmlns:a16="http://schemas.microsoft.com/office/drawing/2014/main" id="{629A12C3-04C2-4A11-8D5B-B0CB38888EC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91">
          <xdr14:nvContentPartPr>
            <xdr14:cNvPr id="690" name="Ink 689">
              <a:extLst>
                <a:ext uri="{FF2B5EF4-FFF2-40B4-BE49-F238E27FC236}">
                  <a16:creationId xmlns:a16="http://schemas.microsoft.com/office/drawing/2014/main" id="{E9BB934B-31C0-4C76-B81D-6342A1B600A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92">
          <xdr14:nvContentPartPr>
            <xdr14:cNvPr id="691" name="Ink 690">
              <a:extLst>
                <a:ext uri="{FF2B5EF4-FFF2-40B4-BE49-F238E27FC236}">
                  <a16:creationId xmlns:a16="http://schemas.microsoft.com/office/drawing/2014/main" id="{C904DA1A-DAC1-4495-9820-75A83D6B968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93">
          <xdr14:nvContentPartPr>
            <xdr14:cNvPr id="692" name="Ink 691">
              <a:extLst>
                <a:ext uri="{FF2B5EF4-FFF2-40B4-BE49-F238E27FC236}">
                  <a16:creationId xmlns:a16="http://schemas.microsoft.com/office/drawing/2014/main" id="{257C1B10-AC8E-4844-BF56-C68364CE741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94">
          <xdr14:nvContentPartPr>
            <xdr14:cNvPr id="693" name="Ink 692">
              <a:extLst>
                <a:ext uri="{FF2B5EF4-FFF2-40B4-BE49-F238E27FC236}">
                  <a16:creationId xmlns:a16="http://schemas.microsoft.com/office/drawing/2014/main" id="{9AE946E8-F7F5-49C1-8D34-720529FACB4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95">
          <xdr14:nvContentPartPr>
            <xdr14:cNvPr id="694" name="Ink 693">
              <a:extLst>
                <a:ext uri="{FF2B5EF4-FFF2-40B4-BE49-F238E27FC236}">
                  <a16:creationId xmlns:a16="http://schemas.microsoft.com/office/drawing/2014/main" id="{B2B1D8E9-0B33-4139-9951-63991BBF732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96">
          <xdr14:nvContentPartPr>
            <xdr14:cNvPr id="695" name="Ink 694">
              <a:extLst>
                <a:ext uri="{FF2B5EF4-FFF2-40B4-BE49-F238E27FC236}">
                  <a16:creationId xmlns:a16="http://schemas.microsoft.com/office/drawing/2014/main" id="{457A4E1D-C04C-4B26-A0BC-2DD045CC257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97">
          <xdr14:nvContentPartPr>
            <xdr14:cNvPr id="696" name="Ink 695">
              <a:extLst>
                <a:ext uri="{FF2B5EF4-FFF2-40B4-BE49-F238E27FC236}">
                  <a16:creationId xmlns:a16="http://schemas.microsoft.com/office/drawing/2014/main" id="{7FD3CC71-14EF-4E96-8037-91E92DC1148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98">
          <xdr14:nvContentPartPr>
            <xdr14:cNvPr id="697" name="Ink 696">
              <a:extLst>
                <a:ext uri="{FF2B5EF4-FFF2-40B4-BE49-F238E27FC236}">
                  <a16:creationId xmlns:a16="http://schemas.microsoft.com/office/drawing/2014/main" id="{E25D62BF-854E-411C-98FA-AFFCB43E98B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699">
          <xdr14:nvContentPartPr>
            <xdr14:cNvPr id="698" name="Ink 697">
              <a:extLst>
                <a:ext uri="{FF2B5EF4-FFF2-40B4-BE49-F238E27FC236}">
                  <a16:creationId xmlns:a16="http://schemas.microsoft.com/office/drawing/2014/main" id="{E23D9B0D-D315-400D-B67D-152B6500B19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00">
          <xdr14:nvContentPartPr>
            <xdr14:cNvPr id="699" name="Ink 698">
              <a:extLst>
                <a:ext uri="{FF2B5EF4-FFF2-40B4-BE49-F238E27FC236}">
                  <a16:creationId xmlns:a16="http://schemas.microsoft.com/office/drawing/2014/main" id="{E0C39F23-C339-42CA-86EA-F0C220901CB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01">
          <xdr14:nvContentPartPr>
            <xdr14:cNvPr id="700" name="Ink 699">
              <a:extLst>
                <a:ext uri="{FF2B5EF4-FFF2-40B4-BE49-F238E27FC236}">
                  <a16:creationId xmlns:a16="http://schemas.microsoft.com/office/drawing/2014/main" id="{5924AA14-2A74-448B-9A79-1A9830F174D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02">
          <xdr14:nvContentPartPr>
            <xdr14:cNvPr id="701" name="Ink 700">
              <a:extLst>
                <a:ext uri="{FF2B5EF4-FFF2-40B4-BE49-F238E27FC236}">
                  <a16:creationId xmlns:a16="http://schemas.microsoft.com/office/drawing/2014/main" id="{D7788FCF-8F80-4B04-A8BC-77810CFBCFC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03">
          <xdr14:nvContentPartPr>
            <xdr14:cNvPr id="702" name="Ink 701">
              <a:extLst>
                <a:ext uri="{FF2B5EF4-FFF2-40B4-BE49-F238E27FC236}">
                  <a16:creationId xmlns:a16="http://schemas.microsoft.com/office/drawing/2014/main" id="{2593A48F-B76F-420D-B54B-3079C69E256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04">
          <xdr14:nvContentPartPr>
            <xdr14:cNvPr id="703" name="Ink 702">
              <a:extLst>
                <a:ext uri="{FF2B5EF4-FFF2-40B4-BE49-F238E27FC236}">
                  <a16:creationId xmlns:a16="http://schemas.microsoft.com/office/drawing/2014/main" id="{FB207FBC-F671-48FA-9A3B-12E92391A35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05">
          <xdr14:nvContentPartPr>
            <xdr14:cNvPr id="704" name="Ink 703">
              <a:extLst>
                <a:ext uri="{FF2B5EF4-FFF2-40B4-BE49-F238E27FC236}">
                  <a16:creationId xmlns:a16="http://schemas.microsoft.com/office/drawing/2014/main" id="{2014986D-AC0B-40F9-9B88-0E3E509DC2F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06">
          <xdr14:nvContentPartPr>
            <xdr14:cNvPr id="705" name="Ink 704">
              <a:extLst>
                <a:ext uri="{FF2B5EF4-FFF2-40B4-BE49-F238E27FC236}">
                  <a16:creationId xmlns:a16="http://schemas.microsoft.com/office/drawing/2014/main" id="{40492DC3-CD33-41F4-BA5D-3CFEB92236E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07">
          <xdr14:nvContentPartPr>
            <xdr14:cNvPr id="706" name="Ink 705">
              <a:extLst>
                <a:ext uri="{FF2B5EF4-FFF2-40B4-BE49-F238E27FC236}">
                  <a16:creationId xmlns:a16="http://schemas.microsoft.com/office/drawing/2014/main" id="{23C08FA4-D5AD-4B21-91C6-B20A2A7D639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08">
          <xdr14:nvContentPartPr>
            <xdr14:cNvPr id="707" name="Ink 706">
              <a:extLst>
                <a:ext uri="{FF2B5EF4-FFF2-40B4-BE49-F238E27FC236}">
                  <a16:creationId xmlns:a16="http://schemas.microsoft.com/office/drawing/2014/main" id="{5273DB3A-DFF3-45FB-A815-46C32FB8EEA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09">
          <xdr14:nvContentPartPr>
            <xdr14:cNvPr id="708" name="Ink 707">
              <a:extLst>
                <a:ext uri="{FF2B5EF4-FFF2-40B4-BE49-F238E27FC236}">
                  <a16:creationId xmlns:a16="http://schemas.microsoft.com/office/drawing/2014/main" id="{82F1236F-C36E-4FD9-B85B-53328481D0A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10">
          <xdr14:nvContentPartPr>
            <xdr14:cNvPr id="709" name="Ink 708">
              <a:extLst>
                <a:ext uri="{FF2B5EF4-FFF2-40B4-BE49-F238E27FC236}">
                  <a16:creationId xmlns:a16="http://schemas.microsoft.com/office/drawing/2014/main" id="{1C7E4477-7600-48C8-A895-3477E7B5862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11">
          <xdr14:nvContentPartPr>
            <xdr14:cNvPr id="710" name="Ink 709">
              <a:extLst>
                <a:ext uri="{FF2B5EF4-FFF2-40B4-BE49-F238E27FC236}">
                  <a16:creationId xmlns:a16="http://schemas.microsoft.com/office/drawing/2014/main" id="{6E328362-1D5D-41B1-84E2-1C83386E7E3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12">
          <xdr14:nvContentPartPr>
            <xdr14:cNvPr id="711" name="Ink 710">
              <a:extLst>
                <a:ext uri="{FF2B5EF4-FFF2-40B4-BE49-F238E27FC236}">
                  <a16:creationId xmlns:a16="http://schemas.microsoft.com/office/drawing/2014/main" id="{F51DAA65-E6D1-430B-B580-8310AC8E4B8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13">
          <xdr14:nvContentPartPr>
            <xdr14:cNvPr id="712" name="Ink 711">
              <a:extLst>
                <a:ext uri="{FF2B5EF4-FFF2-40B4-BE49-F238E27FC236}">
                  <a16:creationId xmlns:a16="http://schemas.microsoft.com/office/drawing/2014/main" id="{BC5140FE-EB27-461A-A705-A0860EF1B1A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14">
          <xdr14:nvContentPartPr>
            <xdr14:cNvPr id="713" name="Ink 712">
              <a:extLst>
                <a:ext uri="{FF2B5EF4-FFF2-40B4-BE49-F238E27FC236}">
                  <a16:creationId xmlns:a16="http://schemas.microsoft.com/office/drawing/2014/main" id="{8048CCC9-8441-48FE-B84D-D4F067E123F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15">
          <xdr14:nvContentPartPr>
            <xdr14:cNvPr id="714" name="Ink 713">
              <a:extLst>
                <a:ext uri="{FF2B5EF4-FFF2-40B4-BE49-F238E27FC236}">
                  <a16:creationId xmlns:a16="http://schemas.microsoft.com/office/drawing/2014/main" id="{D8598BFD-821D-40D0-8C04-3DE0DC81899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16">
          <xdr14:nvContentPartPr>
            <xdr14:cNvPr id="715" name="Ink 714">
              <a:extLst>
                <a:ext uri="{FF2B5EF4-FFF2-40B4-BE49-F238E27FC236}">
                  <a16:creationId xmlns:a16="http://schemas.microsoft.com/office/drawing/2014/main" id="{9EF42BF4-C9CE-46C0-B9E8-8DE0A5BAB66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17">
          <xdr14:nvContentPartPr>
            <xdr14:cNvPr id="716" name="Ink 715">
              <a:extLst>
                <a:ext uri="{FF2B5EF4-FFF2-40B4-BE49-F238E27FC236}">
                  <a16:creationId xmlns:a16="http://schemas.microsoft.com/office/drawing/2014/main" id="{51D35BDE-CD25-49EA-AC97-B5851308FD6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18">
          <xdr14:nvContentPartPr>
            <xdr14:cNvPr id="717" name="Ink 716">
              <a:extLst>
                <a:ext uri="{FF2B5EF4-FFF2-40B4-BE49-F238E27FC236}">
                  <a16:creationId xmlns:a16="http://schemas.microsoft.com/office/drawing/2014/main" id="{FB99E3E9-52AC-4B8C-9F78-AFE8172E4A2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19">
          <xdr14:nvContentPartPr>
            <xdr14:cNvPr id="718" name="Ink 717">
              <a:extLst>
                <a:ext uri="{FF2B5EF4-FFF2-40B4-BE49-F238E27FC236}">
                  <a16:creationId xmlns:a16="http://schemas.microsoft.com/office/drawing/2014/main" id="{CD9C7C6B-7664-44CD-9837-7B13695F470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20">
          <xdr14:nvContentPartPr>
            <xdr14:cNvPr id="719" name="Ink 718">
              <a:extLst>
                <a:ext uri="{FF2B5EF4-FFF2-40B4-BE49-F238E27FC236}">
                  <a16:creationId xmlns:a16="http://schemas.microsoft.com/office/drawing/2014/main" id="{1F2880A8-ADDF-453A-A053-1FDDF11D86F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21">
          <xdr14:nvContentPartPr>
            <xdr14:cNvPr id="720" name="Ink 719">
              <a:extLst>
                <a:ext uri="{FF2B5EF4-FFF2-40B4-BE49-F238E27FC236}">
                  <a16:creationId xmlns:a16="http://schemas.microsoft.com/office/drawing/2014/main" id="{851FDD39-B290-48E7-BD53-67435831F5B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22">
          <xdr14:nvContentPartPr>
            <xdr14:cNvPr id="721" name="Ink 720">
              <a:extLst>
                <a:ext uri="{FF2B5EF4-FFF2-40B4-BE49-F238E27FC236}">
                  <a16:creationId xmlns:a16="http://schemas.microsoft.com/office/drawing/2014/main" id="{7D072166-E4B2-4050-978C-637521C125F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23">
          <xdr14:nvContentPartPr>
            <xdr14:cNvPr id="722" name="Ink 721">
              <a:extLst>
                <a:ext uri="{FF2B5EF4-FFF2-40B4-BE49-F238E27FC236}">
                  <a16:creationId xmlns:a16="http://schemas.microsoft.com/office/drawing/2014/main" id="{BD47F04E-BFE3-4CDA-BDD7-92247CEC066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24">
          <xdr14:nvContentPartPr>
            <xdr14:cNvPr id="723" name="Ink 722">
              <a:extLst>
                <a:ext uri="{FF2B5EF4-FFF2-40B4-BE49-F238E27FC236}">
                  <a16:creationId xmlns:a16="http://schemas.microsoft.com/office/drawing/2014/main" id="{981B7DB4-FAF9-4350-A508-20714BFD262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25">
          <xdr14:nvContentPartPr>
            <xdr14:cNvPr id="724" name="Ink 723">
              <a:extLst>
                <a:ext uri="{FF2B5EF4-FFF2-40B4-BE49-F238E27FC236}">
                  <a16:creationId xmlns:a16="http://schemas.microsoft.com/office/drawing/2014/main" id="{857E7F74-60C3-4306-ACF8-8715736BA32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26">
          <xdr14:nvContentPartPr>
            <xdr14:cNvPr id="725" name="Ink 724">
              <a:extLst>
                <a:ext uri="{FF2B5EF4-FFF2-40B4-BE49-F238E27FC236}">
                  <a16:creationId xmlns:a16="http://schemas.microsoft.com/office/drawing/2014/main" id="{44A65840-92B6-4A4C-9EBA-DC4300F9649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27">
          <xdr14:nvContentPartPr>
            <xdr14:cNvPr id="726" name="Ink 725">
              <a:extLst>
                <a:ext uri="{FF2B5EF4-FFF2-40B4-BE49-F238E27FC236}">
                  <a16:creationId xmlns:a16="http://schemas.microsoft.com/office/drawing/2014/main" id="{7C7A3449-1A2D-42C1-BE24-5CD4635FF79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28">
          <xdr14:nvContentPartPr>
            <xdr14:cNvPr id="727" name="Ink 726">
              <a:extLst>
                <a:ext uri="{FF2B5EF4-FFF2-40B4-BE49-F238E27FC236}">
                  <a16:creationId xmlns:a16="http://schemas.microsoft.com/office/drawing/2014/main" id="{C0053A95-A504-4E07-89A4-99CAD63AA3F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29">
          <xdr14:nvContentPartPr>
            <xdr14:cNvPr id="728" name="Ink 727">
              <a:extLst>
                <a:ext uri="{FF2B5EF4-FFF2-40B4-BE49-F238E27FC236}">
                  <a16:creationId xmlns:a16="http://schemas.microsoft.com/office/drawing/2014/main" id="{5DADC355-53C4-4B0B-8666-04C8273C927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30">
          <xdr14:nvContentPartPr>
            <xdr14:cNvPr id="729" name="Ink 728">
              <a:extLst>
                <a:ext uri="{FF2B5EF4-FFF2-40B4-BE49-F238E27FC236}">
                  <a16:creationId xmlns:a16="http://schemas.microsoft.com/office/drawing/2014/main" id="{BBB6611E-3367-4E1B-8D38-F35A53432ED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31">
          <xdr14:nvContentPartPr>
            <xdr14:cNvPr id="730" name="Ink 729">
              <a:extLst>
                <a:ext uri="{FF2B5EF4-FFF2-40B4-BE49-F238E27FC236}">
                  <a16:creationId xmlns:a16="http://schemas.microsoft.com/office/drawing/2014/main" id="{3DE12B58-9210-4F1E-A099-D1CAAB35074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32">
          <xdr14:nvContentPartPr>
            <xdr14:cNvPr id="731" name="Ink 730">
              <a:extLst>
                <a:ext uri="{FF2B5EF4-FFF2-40B4-BE49-F238E27FC236}">
                  <a16:creationId xmlns:a16="http://schemas.microsoft.com/office/drawing/2014/main" id="{1EB5822F-C22B-47D9-BE88-8AABB562F1E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33">
          <xdr14:nvContentPartPr>
            <xdr14:cNvPr id="732" name="Ink 731">
              <a:extLst>
                <a:ext uri="{FF2B5EF4-FFF2-40B4-BE49-F238E27FC236}">
                  <a16:creationId xmlns:a16="http://schemas.microsoft.com/office/drawing/2014/main" id="{652DC159-4FF9-4456-B834-C69CFFBAF29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34">
          <xdr14:nvContentPartPr>
            <xdr14:cNvPr id="733" name="Ink 732">
              <a:extLst>
                <a:ext uri="{FF2B5EF4-FFF2-40B4-BE49-F238E27FC236}">
                  <a16:creationId xmlns:a16="http://schemas.microsoft.com/office/drawing/2014/main" id="{9E51CF58-177E-49FC-9D99-85DDC881428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35">
          <xdr14:nvContentPartPr>
            <xdr14:cNvPr id="734" name="Ink 733">
              <a:extLst>
                <a:ext uri="{FF2B5EF4-FFF2-40B4-BE49-F238E27FC236}">
                  <a16:creationId xmlns:a16="http://schemas.microsoft.com/office/drawing/2014/main" id="{E49192C3-3E7D-4011-B751-30DE0A48B9A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36">
          <xdr14:nvContentPartPr>
            <xdr14:cNvPr id="735" name="Ink 734">
              <a:extLst>
                <a:ext uri="{FF2B5EF4-FFF2-40B4-BE49-F238E27FC236}">
                  <a16:creationId xmlns:a16="http://schemas.microsoft.com/office/drawing/2014/main" id="{A365924D-2D23-4661-8C9D-1D470FBD5EA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37">
          <xdr14:nvContentPartPr>
            <xdr14:cNvPr id="736" name="Ink 735">
              <a:extLst>
                <a:ext uri="{FF2B5EF4-FFF2-40B4-BE49-F238E27FC236}">
                  <a16:creationId xmlns:a16="http://schemas.microsoft.com/office/drawing/2014/main" id="{7A0D8A9C-45E2-402F-8530-43E76C5E1F4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38">
          <xdr14:nvContentPartPr>
            <xdr14:cNvPr id="737" name="Ink 736">
              <a:extLst>
                <a:ext uri="{FF2B5EF4-FFF2-40B4-BE49-F238E27FC236}">
                  <a16:creationId xmlns:a16="http://schemas.microsoft.com/office/drawing/2014/main" id="{C01E7577-8493-4D18-9A2E-61D30FA9670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39">
          <xdr14:nvContentPartPr>
            <xdr14:cNvPr id="738" name="Ink 737">
              <a:extLst>
                <a:ext uri="{FF2B5EF4-FFF2-40B4-BE49-F238E27FC236}">
                  <a16:creationId xmlns:a16="http://schemas.microsoft.com/office/drawing/2014/main" id="{0E993E79-D942-4A91-86E3-FE5F1B2FCA5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40">
          <xdr14:nvContentPartPr>
            <xdr14:cNvPr id="739" name="Ink 738">
              <a:extLst>
                <a:ext uri="{FF2B5EF4-FFF2-40B4-BE49-F238E27FC236}">
                  <a16:creationId xmlns:a16="http://schemas.microsoft.com/office/drawing/2014/main" id="{896143A5-6E0F-44A9-B6ED-E1B68BCA6BA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41">
          <xdr14:nvContentPartPr>
            <xdr14:cNvPr id="740" name="Ink 739">
              <a:extLst>
                <a:ext uri="{FF2B5EF4-FFF2-40B4-BE49-F238E27FC236}">
                  <a16:creationId xmlns:a16="http://schemas.microsoft.com/office/drawing/2014/main" id="{FC88E814-032A-4DC5-B5DF-6C69B8B2D8A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42">
          <xdr14:nvContentPartPr>
            <xdr14:cNvPr id="741" name="Ink 740">
              <a:extLst>
                <a:ext uri="{FF2B5EF4-FFF2-40B4-BE49-F238E27FC236}">
                  <a16:creationId xmlns:a16="http://schemas.microsoft.com/office/drawing/2014/main" id="{D5AD1978-B274-49BB-AF49-32ECAB56359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43">
          <xdr14:nvContentPartPr>
            <xdr14:cNvPr id="742" name="Ink 741">
              <a:extLst>
                <a:ext uri="{FF2B5EF4-FFF2-40B4-BE49-F238E27FC236}">
                  <a16:creationId xmlns:a16="http://schemas.microsoft.com/office/drawing/2014/main" id="{6371A10D-F408-4BBB-9066-EB9F544B6D1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44">
          <xdr14:nvContentPartPr>
            <xdr14:cNvPr id="743" name="Ink 742">
              <a:extLst>
                <a:ext uri="{FF2B5EF4-FFF2-40B4-BE49-F238E27FC236}">
                  <a16:creationId xmlns:a16="http://schemas.microsoft.com/office/drawing/2014/main" id="{8BD5B7C7-6B11-4D86-ADD9-7BEC1394A03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45">
          <xdr14:nvContentPartPr>
            <xdr14:cNvPr id="744" name="Ink 743">
              <a:extLst>
                <a:ext uri="{FF2B5EF4-FFF2-40B4-BE49-F238E27FC236}">
                  <a16:creationId xmlns:a16="http://schemas.microsoft.com/office/drawing/2014/main" id="{B0B319D8-0646-4E96-8631-67C27E32D2A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46">
          <xdr14:nvContentPartPr>
            <xdr14:cNvPr id="745" name="Ink 744">
              <a:extLst>
                <a:ext uri="{FF2B5EF4-FFF2-40B4-BE49-F238E27FC236}">
                  <a16:creationId xmlns:a16="http://schemas.microsoft.com/office/drawing/2014/main" id="{FB575391-F9C0-46BD-82CF-B3B97FC6A99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47">
          <xdr14:nvContentPartPr>
            <xdr14:cNvPr id="746" name="Ink 745">
              <a:extLst>
                <a:ext uri="{FF2B5EF4-FFF2-40B4-BE49-F238E27FC236}">
                  <a16:creationId xmlns:a16="http://schemas.microsoft.com/office/drawing/2014/main" id="{332F1A3C-4100-487A-8B0C-F7901DD58CB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48">
          <xdr14:nvContentPartPr>
            <xdr14:cNvPr id="747" name="Ink 746">
              <a:extLst>
                <a:ext uri="{FF2B5EF4-FFF2-40B4-BE49-F238E27FC236}">
                  <a16:creationId xmlns:a16="http://schemas.microsoft.com/office/drawing/2014/main" id="{28C4A99A-F6B1-465B-A2F5-132A89BFCA9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49">
          <xdr14:nvContentPartPr>
            <xdr14:cNvPr id="748" name="Ink 747">
              <a:extLst>
                <a:ext uri="{FF2B5EF4-FFF2-40B4-BE49-F238E27FC236}">
                  <a16:creationId xmlns:a16="http://schemas.microsoft.com/office/drawing/2014/main" id="{758733CD-5585-4407-BFB0-09DA0852156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50">
          <xdr14:nvContentPartPr>
            <xdr14:cNvPr id="749" name="Ink 748">
              <a:extLst>
                <a:ext uri="{FF2B5EF4-FFF2-40B4-BE49-F238E27FC236}">
                  <a16:creationId xmlns:a16="http://schemas.microsoft.com/office/drawing/2014/main" id="{10310CDA-AB42-4CC1-B3DA-C60AC41D4EB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51">
          <xdr14:nvContentPartPr>
            <xdr14:cNvPr id="750" name="Ink 749">
              <a:extLst>
                <a:ext uri="{FF2B5EF4-FFF2-40B4-BE49-F238E27FC236}">
                  <a16:creationId xmlns:a16="http://schemas.microsoft.com/office/drawing/2014/main" id="{B14B0104-8B91-4291-9D75-FEFDE690112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52">
          <xdr14:nvContentPartPr>
            <xdr14:cNvPr id="751" name="Ink 750">
              <a:extLst>
                <a:ext uri="{FF2B5EF4-FFF2-40B4-BE49-F238E27FC236}">
                  <a16:creationId xmlns:a16="http://schemas.microsoft.com/office/drawing/2014/main" id="{019B49FC-3C56-4EB7-AC6F-BCBB4379FB6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53">
          <xdr14:nvContentPartPr>
            <xdr14:cNvPr id="752" name="Ink 751">
              <a:extLst>
                <a:ext uri="{FF2B5EF4-FFF2-40B4-BE49-F238E27FC236}">
                  <a16:creationId xmlns:a16="http://schemas.microsoft.com/office/drawing/2014/main" id="{4E645F48-7E7B-43B5-8B92-22D3B4AC69E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54">
          <xdr14:nvContentPartPr>
            <xdr14:cNvPr id="753" name="Ink 752">
              <a:extLst>
                <a:ext uri="{FF2B5EF4-FFF2-40B4-BE49-F238E27FC236}">
                  <a16:creationId xmlns:a16="http://schemas.microsoft.com/office/drawing/2014/main" id="{01C1F007-69BD-4AC9-92B0-E284A60E683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55">
          <xdr14:nvContentPartPr>
            <xdr14:cNvPr id="754" name="Ink 753">
              <a:extLst>
                <a:ext uri="{FF2B5EF4-FFF2-40B4-BE49-F238E27FC236}">
                  <a16:creationId xmlns:a16="http://schemas.microsoft.com/office/drawing/2014/main" id="{E8C266B4-990C-4E0A-999B-F1F3303D753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56">
          <xdr14:nvContentPartPr>
            <xdr14:cNvPr id="755" name="Ink 754">
              <a:extLst>
                <a:ext uri="{FF2B5EF4-FFF2-40B4-BE49-F238E27FC236}">
                  <a16:creationId xmlns:a16="http://schemas.microsoft.com/office/drawing/2014/main" id="{69590B73-27B9-4EF1-8EDF-0D2FC043217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57">
          <xdr14:nvContentPartPr>
            <xdr14:cNvPr id="756" name="Ink 755">
              <a:extLst>
                <a:ext uri="{FF2B5EF4-FFF2-40B4-BE49-F238E27FC236}">
                  <a16:creationId xmlns:a16="http://schemas.microsoft.com/office/drawing/2014/main" id="{02E723A9-B339-43AB-BA16-1154AE472C5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58">
          <xdr14:nvContentPartPr>
            <xdr14:cNvPr id="757" name="Ink 756">
              <a:extLst>
                <a:ext uri="{FF2B5EF4-FFF2-40B4-BE49-F238E27FC236}">
                  <a16:creationId xmlns:a16="http://schemas.microsoft.com/office/drawing/2014/main" id="{6EDB3DD2-A42C-4F71-A793-883BD0AE689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59">
          <xdr14:nvContentPartPr>
            <xdr14:cNvPr id="758" name="Ink 757">
              <a:extLst>
                <a:ext uri="{FF2B5EF4-FFF2-40B4-BE49-F238E27FC236}">
                  <a16:creationId xmlns:a16="http://schemas.microsoft.com/office/drawing/2014/main" id="{6C5E27BE-020C-4B5F-AE4D-28F07044589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60">
          <xdr14:nvContentPartPr>
            <xdr14:cNvPr id="759" name="Ink 758">
              <a:extLst>
                <a:ext uri="{FF2B5EF4-FFF2-40B4-BE49-F238E27FC236}">
                  <a16:creationId xmlns:a16="http://schemas.microsoft.com/office/drawing/2014/main" id="{6C5D52AD-7264-4A07-A9BB-8709AECA557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61">
          <xdr14:nvContentPartPr>
            <xdr14:cNvPr id="760" name="Ink 759">
              <a:extLst>
                <a:ext uri="{FF2B5EF4-FFF2-40B4-BE49-F238E27FC236}">
                  <a16:creationId xmlns:a16="http://schemas.microsoft.com/office/drawing/2014/main" id="{FB2D8678-0812-40A7-A95F-57C05F4089C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62">
          <xdr14:nvContentPartPr>
            <xdr14:cNvPr id="761" name="Ink 760">
              <a:extLst>
                <a:ext uri="{FF2B5EF4-FFF2-40B4-BE49-F238E27FC236}">
                  <a16:creationId xmlns:a16="http://schemas.microsoft.com/office/drawing/2014/main" id="{D51E6A0F-866F-4A24-ACF7-5A25B0EB090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63">
          <xdr14:nvContentPartPr>
            <xdr14:cNvPr id="762" name="Ink 761">
              <a:extLst>
                <a:ext uri="{FF2B5EF4-FFF2-40B4-BE49-F238E27FC236}">
                  <a16:creationId xmlns:a16="http://schemas.microsoft.com/office/drawing/2014/main" id="{6AA98F52-5127-4274-BC32-2AE0CD47CB4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64">
          <xdr14:nvContentPartPr>
            <xdr14:cNvPr id="763" name="Ink 762">
              <a:extLst>
                <a:ext uri="{FF2B5EF4-FFF2-40B4-BE49-F238E27FC236}">
                  <a16:creationId xmlns:a16="http://schemas.microsoft.com/office/drawing/2014/main" id="{64C1ED0A-0C09-4216-93FB-FF0988D9E5F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65">
          <xdr14:nvContentPartPr>
            <xdr14:cNvPr id="764" name="Ink 763">
              <a:extLst>
                <a:ext uri="{FF2B5EF4-FFF2-40B4-BE49-F238E27FC236}">
                  <a16:creationId xmlns:a16="http://schemas.microsoft.com/office/drawing/2014/main" id="{83DDDF9D-12AE-4FD9-B1CB-F9DD269364D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66">
          <xdr14:nvContentPartPr>
            <xdr14:cNvPr id="765" name="Ink 764">
              <a:extLst>
                <a:ext uri="{FF2B5EF4-FFF2-40B4-BE49-F238E27FC236}">
                  <a16:creationId xmlns:a16="http://schemas.microsoft.com/office/drawing/2014/main" id="{4AF02FBD-61DC-4077-AE13-943BA21DA67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67">
          <xdr14:nvContentPartPr>
            <xdr14:cNvPr id="766" name="Ink 765">
              <a:extLst>
                <a:ext uri="{FF2B5EF4-FFF2-40B4-BE49-F238E27FC236}">
                  <a16:creationId xmlns:a16="http://schemas.microsoft.com/office/drawing/2014/main" id="{215BC984-638F-456D-98D5-9AE7C9FAF50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68">
          <xdr14:nvContentPartPr>
            <xdr14:cNvPr id="767" name="Ink 766">
              <a:extLst>
                <a:ext uri="{FF2B5EF4-FFF2-40B4-BE49-F238E27FC236}">
                  <a16:creationId xmlns:a16="http://schemas.microsoft.com/office/drawing/2014/main" id="{1CCA997F-D941-44DA-A7DA-0BA8532A79F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69">
          <xdr14:nvContentPartPr>
            <xdr14:cNvPr id="768" name="Ink 767">
              <a:extLst>
                <a:ext uri="{FF2B5EF4-FFF2-40B4-BE49-F238E27FC236}">
                  <a16:creationId xmlns:a16="http://schemas.microsoft.com/office/drawing/2014/main" id="{A1936389-8AB6-4D4D-AFFF-06366B81768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70">
          <xdr14:nvContentPartPr>
            <xdr14:cNvPr id="769" name="Ink 768">
              <a:extLst>
                <a:ext uri="{FF2B5EF4-FFF2-40B4-BE49-F238E27FC236}">
                  <a16:creationId xmlns:a16="http://schemas.microsoft.com/office/drawing/2014/main" id="{20901C15-5AA4-4AFE-8A6B-ACBDA225ACA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71">
          <xdr14:nvContentPartPr>
            <xdr14:cNvPr id="770" name="Ink 769">
              <a:extLst>
                <a:ext uri="{FF2B5EF4-FFF2-40B4-BE49-F238E27FC236}">
                  <a16:creationId xmlns:a16="http://schemas.microsoft.com/office/drawing/2014/main" id="{BE496594-67C9-4FC4-A780-D3DE6C95B43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72">
          <xdr14:nvContentPartPr>
            <xdr14:cNvPr id="771" name="Ink 770">
              <a:extLst>
                <a:ext uri="{FF2B5EF4-FFF2-40B4-BE49-F238E27FC236}">
                  <a16:creationId xmlns:a16="http://schemas.microsoft.com/office/drawing/2014/main" id="{04A69B25-B877-4ED2-B6B9-7B401B92FEC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73">
          <xdr14:nvContentPartPr>
            <xdr14:cNvPr id="772" name="Ink 771">
              <a:extLst>
                <a:ext uri="{FF2B5EF4-FFF2-40B4-BE49-F238E27FC236}">
                  <a16:creationId xmlns:a16="http://schemas.microsoft.com/office/drawing/2014/main" id="{6A79BD74-487E-4603-BF3D-F85AEFC54A7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74">
          <xdr14:nvContentPartPr>
            <xdr14:cNvPr id="773" name="Ink 772">
              <a:extLst>
                <a:ext uri="{FF2B5EF4-FFF2-40B4-BE49-F238E27FC236}">
                  <a16:creationId xmlns:a16="http://schemas.microsoft.com/office/drawing/2014/main" id="{4751D33C-22DA-4D92-A663-2152CD14A28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75">
          <xdr14:nvContentPartPr>
            <xdr14:cNvPr id="774" name="Ink 773">
              <a:extLst>
                <a:ext uri="{FF2B5EF4-FFF2-40B4-BE49-F238E27FC236}">
                  <a16:creationId xmlns:a16="http://schemas.microsoft.com/office/drawing/2014/main" id="{06D657C4-4FB2-4497-BF87-E83063852E9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76">
          <xdr14:nvContentPartPr>
            <xdr14:cNvPr id="775" name="Ink 774">
              <a:extLst>
                <a:ext uri="{FF2B5EF4-FFF2-40B4-BE49-F238E27FC236}">
                  <a16:creationId xmlns:a16="http://schemas.microsoft.com/office/drawing/2014/main" id="{A2D8216B-C8C2-45B0-891D-63DCD84910E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77">
          <xdr14:nvContentPartPr>
            <xdr14:cNvPr id="776" name="Ink 775">
              <a:extLst>
                <a:ext uri="{FF2B5EF4-FFF2-40B4-BE49-F238E27FC236}">
                  <a16:creationId xmlns:a16="http://schemas.microsoft.com/office/drawing/2014/main" id="{519AC775-1907-4681-95F4-4A6B77C89B4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78">
          <xdr14:nvContentPartPr>
            <xdr14:cNvPr id="777" name="Ink 776">
              <a:extLst>
                <a:ext uri="{FF2B5EF4-FFF2-40B4-BE49-F238E27FC236}">
                  <a16:creationId xmlns:a16="http://schemas.microsoft.com/office/drawing/2014/main" id="{5032FD9B-7C51-427C-B44B-C5E20AC972A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79">
          <xdr14:nvContentPartPr>
            <xdr14:cNvPr id="778" name="Ink 777">
              <a:extLst>
                <a:ext uri="{FF2B5EF4-FFF2-40B4-BE49-F238E27FC236}">
                  <a16:creationId xmlns:a16="http://schemas.microsoft.com/office/drawing/2014/main" id="{CA0F64DD-411A-429B-9B0D-8F7EAC53FAC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80">
          <xdr14:nvContentPartPr>
            <xdr14:cNvPr id="779" name="Ink 778">
              <a:extLst>
                <a:ext uri="{FF2B5EF4-FFF2-40B4-BE49-F238E27FC236}">
                  <a16:creationId xmlns:a16="http://schemas.microsoft.com/office/drawing/2014/main" id="{4329AD39-28E3-4B64-9F61-0CE0283D13F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81">
          <xdr14:nvContentPartPr>
            <xdr14:cNvPr id="780" name="Ink 779">
              <a:extLst>
                <a:ext uri="{FF2B5EF4-FFF2-40B4-BE49-F238E27FC236}">
                  <a16:creationId xmlns:a16="http://schemas.microsoft.com/office/drawing/2014/main" id="{262B4095-88F0-4954-9F96-876C8C8763D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82">
          <xdr14:nvContentPartPr>
            <xdr14:cNvPr id="781" name="Ink 780">
              <a:extLst>
                <a:ext uri="{FF2B5EF4-FFF2-40B4-BE49-F238E27FC236}">
                  <a16:creationId xmlns:a16="http://schemas.microsoft.com/office/drawing/2014/main" id="{8E60B101-31F9-4425-B341-1FCF72FB27E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83">
          <xdr14:nvContentPartPr>
            <xdr14:cNvPr id="782" name="Ink 781">
              <a:extLst>
                <a:ext uri="{FF2B5EF4-FFF2-40B4-BE49-F238E27FC236}">
                  <a16:creationId xmlns:a16="http://schemas.microsoft.com/office/drawing/2014/main" id="{C599F1F5-4829-478D-97AE-05A36D7F8E8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84">
          <xdr14:nvContentPartPr>
            <xdr14:cNvPr id="783" name="Ink 782">
              <a:extLst>
                <a:ext uri="{FF2B5EF4-FFF2-40B4-BE49-F238E27FC236}">
                  <a16:creationId xmlns:a16="http://schemas.microsoft.com/office/drawing/2014/main" id="{5B91DCFD-AE2F-461D-B38D-9AF9177B500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85">
          <xdr14:nvContentPartPr>
            <xdr14:cNvPr id="784" name="Ink 783">
              <a:extLst>
                <a:ext uri="{FF2B5EF4-FFF2-40B4-BE49-F238E27FC236}">
                  <a16:creationId xmlns:a16="http://schemas.microsoft.com/office/drawing/2014/main" id="{D76FEBA1-3980-43FC-997F-0FE1CC0BC1C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86">
          <xdr14:nvContentPartPr>
            <xdr14:cNvPr id="785" name="Ink 784">
              <a:extLst>
                <a:ext uri="{FF2B5EF4-FFF2-40B4-BE49-F238E27FC236}">
                  <a16:creationId xmlns:a16="http://schemas.microsoft.com/office/drawing/2014/main" id="{0BC9716D-6729-4528-9BF0-BFAB8664681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87">
          <xdr14:nvContentPartPr>
            <xdr14:cNvPr id="786" name="Ink 785">
              <a:extLst>
                <a:ext uri="{FF2B5EF4-FFF2-40B4-BE49-F238E27FC236}">
                  <a16:creationId xmlns:a16="http://schemas.microsoft.com/office/drawing/2014/main" id="{4299DAB8-8DB7-41BE-98CD-D616C52FFC6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88">
          <xdr14:nvContentPartPr>
            <xdr14:cNvPr id="787" name="Ink 786">
              <a:extLst>
                <a:ext uri="{FF2B5EF4-FFF2-40B4-BE49-F238E27FC236}">
                  <a16:creationId xmlns:a16="http://schemas.microsoft.com/office/drawing/2014/main" id="{A4D70833-C36D-4303-BA35-5CA73442C13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89">
          <xdr14:nvContentPartPr>
            <xdr14:cNvPr id="788" name="Ink 787">
              <a:extLst>
                <a:ext uri="{FF2B5EF4-FFF2-40B4-BE49-F238E27FC236}">
                  <a16:creationId xmlns:a16="http://schemas.microsoft.com/office/drawing/2014/main" id="{CBCFA4AD-4F50-4814-A076-1DF461C059B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90">
          <xdr14:nvContentPartPr>
            <xdr14:cNvPr id="789" name="Ink 788">
              <a:extLst>
                <a:ext uri="{FF2B5EF4-FFF2-40B4-BE49-F238E27FC236}">
                  <a16:creationId xmlns:a16="http://schemas.microsoft.com/office/drawing/2014/main" id="{6977A9A4-542A-4A03-A414-FAFFAA2E4C0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91">
          <xdr14:nvContentPartPr>
            <xdr14:cNvPr id="790" name="Ink 789">
              <a:extLst>
                <a:ext uri="{FF2B5EF4-FFF2-40B4-BE49-F238E27FC236}">
                  <a16:creationId xmlns:a16="http://schemas.microsoft.com/office/drawing/2014/main" id="{BBCB6F3A-2BB7-4CA4-972D-5A0F6CD54FD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92">
          <xdr14:nvContentPartPr>
            <xdr14:cNvPr id="791" name="Ink 790">
              <a:extLst>
                <a:ext uri="{FF2B5EF4-FFF2-40B4-BE49-F238E27FC236}">
                  <a16:creationId xmlns:a16="http://schemas.microsoft.com/office/drawing/2014/main" id="{8D6698B5-E97E-4ACD-959A-1308AFA4844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93">
          <xdr14:nvContentPartPr>
            <xdr14:cNvPr id="792" name="Ink 791">
              <a:extLst>
                <a:ext uri="{FF2B5EF4-FFF2-40B4-BE49-F238E27FC236}">
                  <a16:creationId xmlns:a16="http://schemas.microsoft.com/office/drawing/2014/main" id="{DA783F08-FDAE-49CF-94A3-3ED51BDC259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94">
          <xdr14:nvContentPartPr>
            <xdr14:cNvPr id="793" name="Ink 792">
              <a:extLst>
                <a:ext uri="{FF2B5EF4-FFF2-40B4-BE49-F238E27FC236}">
                  <a16:creationId xmlns:a16="http://schemas.microsoft.com/office/drawing/2014/main" id="{955E3D07-EDFC-4DAD-A626-4999B17A215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95">
          <xdr14:nvContentPartPr>
            <xdr14:cNvPr id="794" name="Ink 793">
              <a:extLst>
                <a:ext uri="{FF2B5EF4-FFF2-40B4-BE49-F238E27FC236}">
                  <a16:creationId xmlns:a16="http://schemas.microsoft.com/office/drawing/2014/main" id="{1DFB0F9B-FAC6-4AF9-BF8F-E37D8F290E3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96">
          <xdr14:nvContentPartPr>
            <xdr14:cNvPr id="795" name="Ink 794">
              <a:extLst>
                <a:ext uri="{FF2B5EF4-FFF2-40B4-BE49-F238E27FC236}">
                  <a16:creationId xmlns:a16="http://schemas.microsoft.com/office/drawing/2014/main" id="{FB0982D2-8EDC-44EE-BA71-44B2D29FF63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97">
          <xdr14:nvContentPartPr>
            <xdr14:cNvPr id="796" name="Ink 795">
              <a:extLst>
                <a:ext uri="{FF2B5EF4-FFF2-40B4-BE49-F238E27FC236}">
                  <a16:creationId xmlns:a16="http://schemas.microsoft.com/office/drawing/2014/main" id="{12C46AD7-BA09-4EA9-A12B-4A5A0DBAEB9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98">
          <xdr14:nvContentPartPr>
            <xdr14:cNvPr id="797" name="Ink 796">
              <a:extLst>
                <a:ext uri="{FF2B5EF4-FFF2-40B4-BE49-F238E27FC236}">
                  <a16:creationId xmlns:a16="http://schemas.microsoft.com/office/drawing/2014/main" id="{17D46E68-A35C-4886-8667-98F4E0D2B5E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799">
          <xdr14:nvContentPartPr>
            <xdr14:cNvPr id="798" name="Ink 797">
              <a:extLst>
                <a:ext uri="{FF2B5EF4-FFF2-40B4-BE49-F238E27FC236}">
                  <a16:creationId xmlns:a16="http://schemas.microsoft.com/office/drawing/2014/main" id="{6CB338A2-CB20-4588-A4E6-F7BB59056A8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00">
          <xdr14:nvContentPartPr>
            <xdr14:cNvPr id="799" name="Ink 798">
              <a:extLst>
                <a:ext uri="{FF2B5EF4-FFF2-40B4-BE49-F238E27FC236}">
                  <a16:creationId xmlns:a16="http://schemas.microsoft.com/office/drawing/2014/main" id="{8C4FF02F-8DA1-4E6C-9EC3-D7274AA8906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01">
          <xdr14:nvContentPartPr>
            <xdr14:cNvPr id="800" name="Ink 799">
              <a:extLst>
                <a:ext uri="{FF2B5EF4-FFF2-40B4-BE49-F238E27FC236}">
                  <a16:creationId xmlns:a16="http://schemas.microsoft.com/office/drawing/2014/main" id="{7625394E-2D4D-491B-8E5A-4C64FD72F17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02">
          <xdr14:nvContentPartPr>
            <xdr14:cNvPr id="801" name="Ink 800">
              <a:extLst>
                <a:ext uri="{FF2B5EF4-FFF2-40B4-BE49-F238E27FC236}">
                  <a16:creationId xmlns:a16="http://schemas.microsoft.com/office/drawing/2014/main" id="{9C7FF2B7-B46F-47CF-A0D5-DC5F05CC789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03">
          <xdr14:nvContentPartPr>
            <xdr14:cNvPr id="802" name="Ink 801">
              <a:extLst>
                <a:ext uri="{FF2B5EF4-FFF2-40B4-BE49-F238E27FC236}">
                  <a16:creationId xmlns:a16="http://schemas.microsoft.com/office/drawing/2014/main" id="{EB3EAFEC-9421-44F4-A7DB-9268B4C291B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04">
          <xdr14:nvContentPartPr>
            <xdr14:cNvPr id="803" name="Ink 802">
              <a:extLst>
                <a:ext uri="{FF2B5EF4-FFF2-40B4-BE49-F238E27FC236}">
                  <a16:creationId xmlns:a16="http://schemas.microsoft.com/office/drawing/2014/main" id="{0ED14F27-A5E5-416E-83F7-CF6F6ECEE50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05">
          <xdr14:nvContentPartPr>
            <xdr14:cNvPr id="804" name="Ink 803">
              <a:extLst>
                <a:ext uri="{FF2B5EF4-FFF2-40B4-BE49-F238E27FC236}">
                  <a16:creationId xmlns:a16="http://schemas.microsoft.com/office/drawing/2014/main" id="{94454A5F-0668-49C2-AD22-7D5FA899597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06">
          <xdr14:nvContentPartPr>
            <xdr14:cNvPr id="805" name="Ink 804">
              <a:extLst>
                <a:ext uri="{FF2B5EF4-FFF2-40B4-BE49-F238E27FC236}">
                  <a16:creationId xmlns:a16="http://schemas.microsoft.com/office/drawing/2014/main" id="{60D0EB0E-CA72-41CD-BD85-9BE08076E42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07">
          <xdr14:nvContentPartPr>
            <xdr14:cNvPr id="806" name="Ink 805">
              <a:extLst>
                <a:ext uri="{FF2B5EF4-FFF2-40B4-BE49-F238E27FC236}">
                  <a16:creationId xmlns:a16="http://schemas.microsoft.com/office/drawing/2014/main" id="{32EB45A3-4248-4C91-AB94-FC014A8FEB4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08">
          <xdr14:nvContentPartPr>
            <xdr14:cNvPr id="807" name="Ink 806">
              <a:extLst>
                <a:ext uri="{FF2B5EF4-FFF2-40B4-BE49-F238E27FC236}">
                  <a16:creationId xmlns:a16="http://schemas.microsoft.com/office/drawing/2014/main" id="{E36D7596-5B84-4926-8411-1E03849ACD0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09">
          <xdr14:nvContentPartPr>
            <xdr14:cNvPr id="808" name="Ink 807">
              <a:extLst>
                <a:ext uri="{FF2B5EF4-FFF2-40B4-BE49-F238E27FC236}">
                  <a16:creationId xmlns:a16="http://schemas.microsoft.com/office/drawing/2014/main" id="{2BF9748C-82DE-458F-9F5E-CCA1D67B8D3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10">
          <xdr14:nvContentPartPr>
            <xdr14:cNvPr id="809" name="Ink 808">
              <a:extLst>
                <a:ext uri="{FF2B5EF4-FFF2-40B4-BE49-F238E27FC236}">
                  <a16:creationId xmlns:a16="http://schemas.microsoft.com/office/drawing/2014/main" id="{5464760F-C467-44CB-A896-B60B83E6C00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11">
          <xdr14:nvContentPartPr>
            <xdr14:cNvPr id="810" name="Ink 809">
              <a:extLst>
                <a:ext uri="{FF2B5EF4-FFF2-40B4-BE49-F238E27FC236}">
                  <a16:creationId xmlns:a16="http://schemas.microsoft.com/office/drawing/2014/main" id="{D7EAB092-D173-4522-9010-FB6F11243DE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12">
          <xdr14:nvContentPartPr>
            <xdr14:cNvPr id="811" name="Ink 810">
              <a:extLst>
                <a:ext uri="{FF2B5EF4-FFF2-40B4-BE49-F238E27FC236}">
                  <a16:creationId xmlns:a16="http://schemas.microsoft.com/office/drawing/2014/main" id="{8A7994C8-8F96-405F-93CC-3C39C6E6130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13">
          <xdr14:nvContentPartPr>
            <xdr14:cNvPr id="812" name="Ink 811">
              <a:extLst>
                <a:ext uri="{FF2B5EF4-FFF2-40B4-BE49-F238E27FC236}">
                  <a16:creationId xmlns:a16="http://schemas.microsoft.com/office/drawing/2014/main" id="{60F4A483-6C56-4CBC-A5AD-371C1CC4A50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14">
          <xdr14:nvContentPartPr>
            <xdr14:cNvPr id="813" name="Ink 812">
              <a:extLst>
                <a:ext uri="{FF2B5EF4-FFF2-40B4-BE49-F238E27FC236}">
                  <a16:creationId xmlns:a16="http://schemas.microsoft.com/office/drawing/2014/main" id="{7483F8BD-B136-4852-A0EB-FD51FFB19C5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15">
          <xdr14:nvContentPartPr>
            <xdr14:cNvPr id="814" name="Ink 813">
              <a:extLst>
                <a:ext uri="{FF2B5EF4-FFF2-40B4-BE49-F238E27FC236}">
                  <a16:creationId xmlns:a16="http://schemas.microsoft.com/office/drawing/2014/main" id="{EDECCAD2-151D-495E-A2C7-320CBC6EEEC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16">
          <xdr14:nvContentPartPr>
            <xdr14:cNvPr id="815" name="Ink 814">
              <a:extLst>
                <a:ext uri="{FF2B5EF4-FFF2-40B4-BE49-F238E27FC236}">
                  <a16:creationId xmlns:a16="http://schemas.microsoft.com/office/drawing/2014/main" id="{D96D86BE-D461-441D-A8AD-11E71852E09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17">
          <xdr14:nvContentPartPr>
            <xdr14:cNvPr id="816" name="Ink 815">
              <a:extLst>
                <a:ext uri="{FF2B5EF4-FFF2-40B4-BE49-F238E27FC236}">
                  <a16:creationId xmlns:a16="http://schemas.microsoft.com/office/drawing/2014/main" id="{9DB9A512-2A83-457D-A736-A39C310D06F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18">
          <xdr14:nvContentPartPr>
            <xdr14:cNvPr id="817" name="Ink 816">
              <a:extLst>
                <a:ext uri="{FF2B5EF4-FFF2-40B4-BE49-F238E27FC236}">
                  <a16:creationId xmlns:a16="http://schemas.microsoft.com/office/drawing/2014/main" id="{9F25FF28-07E3-41FE-B029-F68C64A7F1D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19">
          <xdr14:nvContentPartPr>
            <xdr14:cNvPr id="818" name="Ink 817">
              <a:extLst>
                <a:ext uri="{FF2B5EF4-FFF2-40B4-BE49-F238E27FC236}">
                  <a16:creationId xmlns:a16="http://schemas.microsoft.com/office/drawing/2014/main" id="{BC83E4A7-2638-4911-BDCA-58723329D51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20">
          <xdr14:nvContentPartPr>
            <xdr14:cNvPr id="819" name="Ink 818">
              <a:extLst>
                <a:ext uri="{FF2B5EF4-FFF2-40B4-BE49-F238E27FC236}">
                  <a16:creationId xmlns:a16="http://schemas.microsoft.com/office/drawing/2014/main" id="{29E99F7D-F45D-4354-98A0-4F1591A9913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21">
          <xdr14:nvContentPartPr>
            <xdr14:cNvPr id="820" name="Ink 819">
              <a:extLst>
                <a:ext uri="{FF2B5EF4-FFF2-40B4-BE49-F238E27FC236}">
                  <a16:creationId xmlns:a16="http://schemas.microsoft.com/office/drawing/2014/main" id="{700F58F3-4E35-45AB-B67E-D64974295A6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22">
          <xdr14:nvContentPartPr>
            <xdr14:cNvPr id="821" name="Ink 820">
              <a:extLst>
                <a:ext uri="{FF2B5EF4-FFF2-40B4-BE49-F238E27FC236}">
                  <a16:creationId xmlns:a16="http://schemas.microsoft.com/office/drawing/2014/main" id="{34C09D53-656F-4FC7-9ABC-1F7FB68422C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23">
          <xdr14:nvContentPartPr>
            <xdr14:cNvPr id="822" name="Ink 821">
              <a:extLst>
                <a:ext uri="{FF2B5EF4-FFF2-40B4-BE49-F238E27FC236}">
                  <a16:creationId xmlns:a16="http://schemas.microsoft.com/office/drawing/2014/main" id="{CCBB09D5-3A03-4BD0-96CE-19E7B22C45E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24">
          <xdr14:nvContentPartPr>
            <xdr14:cNvPr id="823" name="Ink 822">
              <a:extLst>
                <a:ext uri="{FF2B5EF4-FFF2-40B4-BE49-F238E27FC236}">
                  <a16:creationId xmlns:a16="http://schemas.microsoft.com/office/drawing/2014/main" id="{48E43A3C-7B0D-4A2F-9F25-BA7F6C9E3D1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25">
          <xdr14:nvContentPartPr>
            <xdr14:cNvPr id="824" name="Ink 823">
              <a:extLst>
                <a:ext uri="{FF2B5EF4-FFF2-40B4-BE49-F238E27FC236}">
                  <a16:creationId xmlns:a16="http://schemas.microsoft.com/office/drawing/2014/main" id="{EEF1A55B-96EB-4CFB-9E69-FB2C9CCC79D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26">
          <xdr14:nvContentPartPr>
            <xdr14:cNvPr id="825" name="Ink 824">
              <a:extLst>
                <a:ext uri="{FF2B5EF4-FFF2-40B4-BE49-F238E27FC236}">
                  <a16:creationId xmlns:a16="http://schemas.microsoft.com/office/drawing/2014/main" id="{E17DFCEB-93EE-4D06-AC90-4EA5465AC06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27">
          <xdr14:nvContentPartPr>
            <xdr14:cNvPr id="826" name="Ink 825">
              <a:extLst>
                <a:ext uri="{FF2B5EF4-FFF2-40B4-BE49-F238E27FC236}">
                  <a16:creationId xmlns:a16="http://schemas.microsoft.com/office/drawing/2014/main" id="{FF9F9CD9-260A-4321-8602-90293EDF60A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28">
          <xdr14:nvContentPartPr>
            <xdr14:cNvPr id="827" name="Ink 826">
              <a:extLst>
                <a:ext uri="{FF2B5EF4-FFF2-40B4-BE49-F238E27FC236}">
                  <a16:creationId xmlns:a16="http://schemas.microsoft.com/office/drawing/2014/main" id="{28D34030-010E-4977-B67C-1242680A472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29">
          <xdr14:nvContentPartPr>
            <xdr14:cNvPr id="828" name="Ink 827">
              <a:extLst>
                <a:ext uri="{FF2B5EF4-FFF2-40B4-BE49-F238E27FC236}">
                  <a16:creationId xmlns:a16="http://schemas.microsoft.com/office/drawing/2014/main" id="{1B69CE3D-EB1E-4BBF-84CC-81FA89E9E6E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30">
          <xdr14:nvContentPartPr>
            <xdr14:cNvPr id="829" name="Ink 828">
              <a:extLst>
                <a:ext uri="{FF2B5EF4-FFF2-40B4-BE49-F238E27FC236}">
                  <a16:creationId xmlns:a16="http://schemas.microsoft.com/office/drawing/2014/main" id="{49A4916A-2451-4B59-8FF7-A0DA38C88BA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31">
          <xdr14:nvContentPartPr>
            <xdr14:cNvPr id="830" name="Ink 829">
              <a:extLst>
                <a:ext uri="{FF2B5EF4-FFF2-40B4-BE49-F238E27FC236}">
                  <a16:creationId xmlns:a16="http://schemas.microsoft.com/office/drawing/2014/main" id="{3EEFE2A7-F238-4911-8EC3-0FBC5A7235C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32">
          <xdr14:nvContentPartPr>
            <xdr14:cNvPr id="831" name="Ink 830">
              <a:extLst>
                <a:ext uri="{FF2B5EF4-FFF2-40B4-BE49-F238E27FC236}">
                  <a16:creationId xmlns:a16="http://schemas.microsoft.com/office/drawing/2014/main" id="{3BC22A89-46A4-43A2-99ED-919933ED533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33">
          <xdr14:nvContentPartPr>
            <xdr14:cNvPr id="832" name="Ink 831">
              <a:extLst>
                <a:ext uri="{FF2B5EF4-FFF2-40B4-BE49-F238E27FC236}">
                  <a16:creationId xmlns:a16="http://schemas.microsoft.com/office/drawing/2014/main" id="{52927CF7-A762-49B4-8E80-8B3D1F9F10B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34">
          <xdr14:nvContentPartPr>
            <xdr14:cNvPr id="833" name="Ink 832">
              <a:extLst>
                <a:ext uri="{FF2B5EF4-FFF2-40B4-BE49-F238E27FC236}">
                  <a16:creationId xmlns:a16="http://schemas.microsoft.com/office/drawing/2014/main" id="{02A261BC-873B-4722-B1DF-44D1B184678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35">
          <xdr14:nvContentPartPr>
            <xdr14:cNvPr id="834" name="Ink 833">
              <a:extLst>
                <a:ext uri="{FF2B5EF4-FFF2-40B4-BE49-F238E27FC236}">
                  <a16:creationId xmlns:a16="http://schemas.microsoft.com/office/drawing/2014/main" id="{6816D91B-A0CF-4568-BD29-8DC4E1742EF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36">
          <xdr14:nvContentPartPr>
            <xdr14:cNvPr id="835" name="Ink 834">
              <a:extLst>
                <a:ext uri="{FF2B5EF4-FFF2-40B4-BE49-F238E27FC236}">
                  <a16:creationId xmlns:a16="http://schemas.microsoft.com/office/drawing/2014/main" id="{DFEC263D-7E41-4D2C-BEED-37AC2D1985A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37">
          <xdr14:nvContentPartPr>
            <xdr14:cNvPr id="836" name="Ink 835">
              <a:extLst>
                <a:ext uri="{FF2B5EF4-FFF2-40B4-BE49-F238E27FC236}">
                  <a16:creationId xmlns:a16="http://schemas.microsoft.com/office/drawing/2014/main" id="{329D9DC1-5719-4ED3-90E4-A67D50B4444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38">
          <xdr14:nvContentPartPr>
            <xdr14:cNvPr id="837" name="Ink 836">
              <a:extLst>
                <a:ext uri="{FF2B5EF4-FFF2-40B4-BE49-F238E27FC236}">
                  <a16:creationId xmlns:a16="http://schemas.microsoft.com/office/drawing/2014/main" id="{2811B83E-435E-4294-B7E7-02C698781FC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39">
          <xdr14:nvContentPartPr>
            <xdr14:cNvPr id="838" name="Ink 837">
              <a:extLst>
                <a:ext uri="{FF2B5EF4-FFF2-40B4-BE49-F238E27FC236}">
                  <a16:creationId xmlns:a16="http://schemas.microsoft.com/office/drawing/2014/main" id="{6F5B5B54-E284-4D56-8D13-C514658C956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40">
          <xdr14:nvContentPartPr>
            <xdr14:cNvPr id="839" name="Ink 838">
              <a:extLst>
                <a:ext uri="{FF2B5EF4-FFF2-40B4-BE49-F238E27FC236}">
                  <a16:creationId xmlns:a16="http://schemas.microsoft.com/office/drawing/2014/main" id="{5E356D16-AA24-47F9-AC9D-6F3C59E7ADD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41">
          <xdr14:nvContentPartPr>
            <xdr14:cNvPr id="840" name="Ink 839">
              <a:extLst>
                <a:ext uri="{FF2B5EF4-FFF2-40B4-BE49-F238E27FC236}">
                  <a16:creationId xmlns:a16="http://schemas.microsoft.com/office/drawing/2014/main" id="{AA09A15B-77C5-4350-8F61-A009DA90055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42">
          <xdr14:nvContentPartPr>
            <xdr14:cNvPr id="841" name="Ink 840">
              <a:extLst>
                <a:ext uri="{FF2B5EF4-FFF2-40B4-BE49-F238E27FC236}">
                  <a16:creationId xmlns:a16="http://schemas.microsoft.com/office/drawing/2014/main" id="{2584B8CA-2461-49B1-994E-21C172ED6D7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43">
          <xdr14:nvContentPartPr>
            <xdr14:cNvPr id="842" name="Ink 841">
              <a:extLst>
                <a:ext uri="{FF2B5EF4-FFF2-40B4-BE49-F238E27FC236}">
                  <a16:creationId xmlns:a16="http://schemas.microsoft.com/office/drawing/2014/main" id="{1378A243-9C0C-4F07-9A64-338584EBFF0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44">
          <xdr14:nvContentPartPr>
            <xdr14:cNvPr id="843" name="Ink 842">
              <a:extLst>
                <a:ext uri="{FF2B5EF4-FFF2-40B4-BE49-F238E27FC236}">
                  <a16:creationId xmlns:a16="http://schemas.microsoft.com/office/drawing/2014/main" id="{720D9D95-CAB1-48FD-B39B-8C0FFE8E60B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45">
          <xdr14:nvContentPartPr>
            <xdr14:cNvPr id="844" name="Ink 843">
              <a:extLst>
                <a:ext uri="{FF2B5EF4-FFF2-40B4-BE49-F238E27FC236}">
                  <a16:creationId xmlns:a16="http://schemas.microsoft.com/office/drawing/2014/main" id="{5ED0E8EF-EA95-456A-B25E-5A37F69E9BF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46">
          <xdr14:nvContentPartPr>
            <xdr14:cNvPr id="845" name="Ink 844">
              <a:extLst>
                <a:ext uri="{FF2B5EF4-FFF2-40B4-BE49-F238E27FC236}">
                  <a16:creationId xmlns:a16="http://schemas.microsoft.com/office/drawing/2014/main" id="{DF3C0F18-26BE-45D2-92AC-A63009E9350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47">
          <xdr14:nvContentPartPr>
            <xdr14:cNvPr id="846" name="Ink 845">
              <a:extLst>
                <a:ext uri="{FF2B5EF4-FFF2-40B4-BE49-F238E27FC236}">
                  <a16:creationId xmlns:a16="http://schemas.microsoft.com/office/drawing/2014/main" id="{7DDFE92F-DE68-4DCE-9AC5-97B94643EDF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48">
          <xdr14:nvContentPartPr>
            <xdr14:cNvPr id="847" name="Ink 846">
              <a:extLst>
                <a:ext uri="{FF2B5EF4-FFF2-40B4-BE49-F238E27FC236}">
                  <a16:creationId xmlns:a16="http://schemas.microsoft.com/office/drawing/2014/main" id="{9AA83479-FB6B-4AE6-A91A-32729662B40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49">
          <xdr14:nvContentPartPr>
            <xdr14:cNvPr id="848" name="Ink 847">
              <a:extLst>
                <a:ext uri="{FF2B5EF4-FFF2-40B4-BE49-F238E27FC236}">
                  <a16:creationId xmlns:a16="http://schemas.microsoft.com/office/drawing/2014/main" id="{8BE3A5AF-1AC0-4E27-BD8D-AC00266360C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50">
          <xdr14:nvContentPartPr>
            <xdr14:cNvPr id="849" name="Ink 848">
              <a:extLst>
                <a:ext uri="{FF2B5EF4-FFF2-40B4-BE49-F238E27FC236}">
                  <a16:creationId xmlns:a16="http://schemas.microsoft.com/office/drawing/2014/main" id="{DC74041C-8889-4C65-B868-0B79D1B7BBD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51">
          <xdr14:nvContentPartPr>
            <xdr14:cNvPr id="850" name="Ink 849">
              <a:extLst>
                <a:ext uri="{FF2B5EF4-FFF2-40B4-BE49-F238E27FC236}">
                  <a16:creationId xmlns:a16="http://schemas.microsoft.com/office/drawing/2014/main" id="{B734C6B1-868B-4B0B-8ED0-7256BCBE32E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52">
          <xdr14:nvContentPartPr>
            <xdr14:cNvPr id="851" name="Ink 850">
              <a:extLst>
                <a:ext uri="{FF2B5EF4-FFF2-40B4-BE49-F238E27FC236}">
                  <a16:creationId xmlns:a16="http://schemas.microsoft.com/office/drawing/2014/main" id="{9E4EAE58-9361-40A9-AA15-052B9671B9D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53">
          <xdr14:nvContentPartPr>
            <xdr14:cNvPr id="852" name="Ink 851">
              <a:extLst>
                <a:ext uri="{FF2B5EF4-FFF2-40B4-BE49-F238E27FC236}">
                  <a16:creationId xmlns:a16="http://schemas.microsoft.com/office/drawing/2014/main" id="{D4B87B8D-E7A9-4FF7-BA2B-51946577E46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54">
          <xdr14:nvContentPartPr>
            <xdr14:cNvPr id="853" name="Ink 852">
              <a:extLst>
                <a:ext uri="{FF2B5EF4-FFF2-40B4-BE49-F238E27FC236}">
                  <a16:creationId xmlns:a16="http://schemas.microsoft.com/office/drawing/2014/main" id="{85419292-929A-4084-A7E3-FF1787F4F02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55">
          <xdr14:nvContentPartPr>
            <xdr14:cNvPr id="854" name="Ink 853">
              <a:extLst>
                <a:ext uri="{FF2B5EF4-FFF2-40B4-BE49-F238E27FC236}">
                  <a16:creationId xmlns:a16="http://schemas.microsoft.com/office/drawing/2014/main" id="{60C114A7-ED99-4BC3-A7CC-78B21DA9E41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56">
          <xdr14:nvContentPartPr>
            <xdr14:cNvPr id="855" name="Ink 854">
              <a:extLst>
                <a:ext uri="{FF2B5EF4-FFF2-40B4-BE49-F238E27FC236}">
                  <a16:creationId xmlns:a16="http://schemas.microsoft.com/office/drawing/2014/main" id="{D70D7DD5-FE8F-4E09-9CA2-DF3F7B4F9FC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57">
          <xdr14:nvContentPartPr>
            <xdr14:cNvPr id="856" name="Ink 855">
              <a:extLst>
                <a:ext uri="{FF2B5EF4-FFF2-40B4-BE49-F238E27FC236}">
                  <a16:creationId xmlns:a16="http://schemas.microsoft.com/office/drawing/2014/main" id="{A87AEBCA-E6E1-42B8-A86C-2F45BB2AF3A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58">
          <xdr14:nvContentPartPr>
            <xdr14:cNvPr id="857" name="Ink 856">
              <a:extLst>
                <a:ext uri="{FF2B5EF4-FFF2-40B4-BE49-F238E27FC236}">
                  <a16:creationId xmlns:a16="http://schemas.microsoft.com/office/drawing/2014/main" id="{73B0100E-7CAA-49E0-BB3E-48E9116BA2D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59">
          <xdr14:nvContentPartPr>
            <xdr14:cNvPr id="858" name="Ink 857">
              <a:extLst>
                <a:ext uri="{FF2B5EF4-FFF2-40B4-BE49-F238E27FC236}">
                  <a16:creationId xmlns:a16="http://schemas.microsoft.com/office/drawing/2014/main" id="{61FEB4C7-D8CF-439E-BD0F-32E2A3E3C1A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60">
          <xdr14:nvContentPartPr>
            <xdr14:cNvPr id="859" name="Ink 858">
              <a:extLst>
                <a:ext uri="{FF2B5EF4-FFF2-40B4-BE49-F238E27FC236}">
                  <a16:creationId xmlns:a16="http://schemas.microsoft.com/office/drawing/2014/main" id="{565D06E4-A0CC-40EC-8A8E-AD581D690C3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61">
          <xdr14:nvContentPartPr>
            <xdr14:cNvPr id="860" name="Ink 859">
              <a:extLst>
                <a:ext uri="{FF2B5EF4-FFF2-40B4-BE49-F238E27FC236}">
                  <a16:creationId xmlns:a16="http://schemas.microsoft.com/office/drawing/2014/main" id="{A655862F-525D-4376-A42C-6D6B498C176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62">
          <xdr14:nvContentPartPr>
            <xdr14:cNvPr id="861" name="Ink 860">
              <a:extLst>
                <a:ext uri="{FF2B5EF4-FFF2-40B4-BE49-F238E27FC236}">
                  <a16:creationId xmlns:a16="http://schemas.microsoft.com/office/drawing/2014/main" id="{FB894D22-75B3-4674-90C2-9F477157161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63">
          <xdr14:nvContentPartPr>
            <xdr14:cNvPr id="862" name="Ink 861">
              <a:extLst>
                <a:ext uri="{FF2B5EF4-FFF2-40B4-BE49-F238E27FC236}">
                  <a16:creationId xmlns:a16="http://schemas.microsoft.com/office/drawing/2014/main" id="{474C03EA-DCD3-46DF-BAA8-5667BED74A2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64">
          <xdr14:nvContentPartPr>
            <xdr14:cNvPr id="863" name="Ink 862">
              <a:extLst>
                <a:ext uri="{FF2B5EF4-FFF2-40B4-BE49-F238E27FC236}">
                  <a16:creationId xmlns:a16="http://schemas.microsoft.com/office/drawing/2014/main" id="{97B7BCC1-4C7B-4B0D-AE6E-767B71477C5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65">
          <xdr14:nvContentPartPr>
            <xdr14:cNvPr id="864" name="Ink 863">
              <a:extLst>
                <a:ext uri="{FF2B5EF4-FFF2-40B4-BE49-F238E27FC236}">
                  <a16:creationId xmlns:a16="http://schemas.microsoft.com/office/drawing/2014/main" id="{053F3635-BEB9-4451-9A91-D0700738AA4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66">
          <xdr14:nvContentPartPr>
            <xdr14:cNvPr id="865" name="Ink 864">
              <a:extLst>
                <a:ext uri="{FF2B5EF4-FFF2-40B4-BE49-F238E27FC236}">
                  <a16:creationId xmlns:a16="http://schemas.microsoft.com/office/drawing/2014/main" id="{CB77D15C-26B7-4737-9E75-9EC33BEF4F5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67">
          <xdr14:nvContentPartPr>
            <xdr14:cNvPr id="866" name="Ink 865">
              <a:extLst>
                <a:ext uri="{FF2B5EF4-FFF2-40B4-BE49-F238E27FC236}">
                  <a16:creationId xmlns:a16="http://schemas.microsoft.com/office/drawing/2014/main" id="{D9FCDA25-9A48-44B0-9E0A-2206744D29A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68">
          <xdr14:nvContentPartPr>
            <xdr14:cNvPr id="867" name="Ink 866">
              <a:extLst>
                <a:ext uri="{FF2B5EF4-FFF2-40B4-BE49-F238E27FC236}">
                  <a16:creationId xmlns:a16="http://schemas.microsoft.com/office/drawing/2014/main" id="{460DC33A-ACAA-406D-8FA4-018EC3FF385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69">
          <xdr14:nvContentPartPr>
            <xdr14:cNvPr id="868" name="Ink 867">
              <a:extLst>
                <a:ext uri="{FF2B5EF4-FFF2-40B4-BE49-F238E27FC236}">
                  <a16:creationId xmlns:a16="http://schemas.microsoft.com/office/drawing/2014/main" id="{43F239B7-F2EB-46CE-937F-EF38847A50E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70">
          <xdr14:nvContentPartPr>
            <xdr14:cNvPr id="869" name="Ink 868">
              <a:extLst>
                <a:ext uri="{FF2B5EF4-FFF2-40B4-BE49-F238E27FC236}">
                  <a16:creationId xmlns:a16="http://schemas.microsoft.com/office/drawing/2014/main" id="{0EAD8878-BAFB-4695-9780-4316A653868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71">
          <xdr14:nvContentPartPr>
            <xdr14:cNvPr id="870" name="Ink 869">
              <a:extLst>
                <a:ext uri="{FF2B5EF4-FFF2-40B4-BE49-F238E27FC236}">
                  <a16:creationId xmlns:a16="http://schemas.microsoft.com/office/drawing/2014/main" id="{1B9BDA5B-3A10-4FB9-B567-68B7B042048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72">
          <xdr14:nvContentPartPr>
            <xdr14:cNvPr id="871" name="Ink 870">
              <a:extLst>
                <a:ext uri="{FF2B5EF4-FFF2-40B4-BE49-F238E27FC236}">
                  <a16:creationId xmlns:a16="http://schemas.microsoft.com/office/drawing/2014/main" id="{F8762110-33F4-4699-ABCB-B98DC946062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73">
          <xdr14:nvContentPartPr>
            <xdr14:cNvPr id="872" name="Ink 871">
              <a:extLst>
                <a:ext uri="{FF2B5EF4-FFF2-40B4-BE49-F238E27FC236}">
                  <a16:creationId xmlns:a16="http://schemas.microsoft.com/office/drawing/2014/main" id="{FE441A09-C59A-4CC9-B5F1-C98D242345E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74">
          <xdr14:nvContentPartPr>
            <xdr14:cNvPr id="873" name="Ink 872">
              <a:extLst>
                <a:ext uri="{FF2B5EF4-FFF2-40B4-BE49-F238E27FC236}">
                  <a16:creationId xmlns:a16="http://schemas.microsoft.com/office/drawing/2014/main" id="{50741F74-D6CB-420B-8F81-02ACE8CFB86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75">
          <xdr14:nvContentPartPr>
            <xdr14:cNvPr id="874" name="Ink 873">
              <a:extLst>
                <a:ext uri="{FF2B5EF4-FFF2-40B4-BE49-F238E27FC236}">
                  <a16:creationId xmlns:a16="http://schemas.microsoft.com/office/drawing/2014/main" id="{AFB1DB05-781E-45ED-9CD1-D3BA7D936DE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76">
          <xdr14:nvContentPartPr>
            <xdr14:cNvPr id="875" name="Ink 874">
              <a:extLst>
                <a:ext uri="{FF2B5EF4-FFF2-40B4-BE49-F238E27FC236}">
                  <a16:creationId xmlns:a16="http://schemas.microsoft.com/office/drawing/2014/main" id="{235A6A4E-BF87-4297-AE8A-FDE2C99E2CD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77">
          <xdr14:nvContentPartPr>
            <xdr14:cNvPr id="876" name="Ink 875">
              <a:extLst>
                <a:ext uri="{FF2B5EF4-FFF2-40B4-BE49-F238E27FC236}">
                  <a16:creationId xmlns:a16="http://schemas.microsoft.com/office/drawing/2014/main" id="{574B170A-E8E1-4C15-9864-5A4DD3A3EA2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78">
          <xdr14:nvContentPartPr>
            <xdr14:cNvPr id="877" name="Ink 876">
              <a:extLst>
                <a:ext uri="{FF2B5EF4-FFF2-40B4-BE49-F238E27FC236}">
                  <a16:creationId xmlns:a16="http://schemas.microsoft.com/office/drawing/2014/main" id="{FC5F848B-F794-4DAD-A9F9-D8069D98ADB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79">
          <xdr14:nvContentPartPr>
            <xdr14:cNvPr id="878" name="Ink 877">
              <a:extLst>
                <a:ext uri="{FF2B5EF4-FFF2-40B4-BE49-F238E27FC236}">
                  <a16:creationId xmlns:a16="http://schemas.microsoft.com/office/drawing/2014/main" id="{9A826E93-1453-4058-B6D7-9E8F26CE103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80">
          <xdr14:nvContentPartPr>
            <xdr14:cNvPr id="879" name="Ink 878">
              <a:extLst>
                <a:ext uri="{FF2B5EF4-FFF2-40B4-BE49-F238E27FC236}">
                  <a16:creationId xmlns:a16="http://schemas.microsoft.com/office/drawing/2014/main" id="{B8B3CD9E-4EA0-48EF-ADAC-80763C42DF0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81">
          <xdr14:nvContentPartPr>
            <xdr14:cNvPr id="880" name="Ink 879">
              <a:extLst>
                <a:ext uri="{FF2B5EF4-FFF2-40B4-BE49-F238E27FC236}">
                  <a16:creationId xmlns:a16="http://schemas.microsoft.com/office/drawing/2014/main" id="{30CD1096-FAB3-4C79-9503-9085B9004EA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82">
          <xdr14:nvContentPartPr>
            <xdr14:cNvPr id="881" name="Ink 880">
              <a:extLst>
                <a:ext uri="{FF2B5EF4-FFF2-40B4-BE49-F238E27FC236}">
                  <a16:creationId xmlns:a16="http://schemas.microsoft.com/office/drawing/2014/main" id="{F0B94DC9-1D63-4D65-8ABB-F5565C3B72D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83">
          <xdr14:nvContentPartPr>
            <xdr14:cNvPr id="882" name="Ink 881">
              <a:extLst>
                <a:ext uri="{FF2B5EF4-FFF2-40B4-BE49-F238E27FC236}">
                  <a16:creationId xmlns:a16="http://schemas.microsoft.com/office/drawing/2014/main" id="{940B8F2E-65CD-496C-AF40-CD837E4F63B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84">
          <xdr14:nvContentPartPr>
            <xdr14:cNvPr id="883" name="Ink 882">
              <a:extLst>
                <a:ext uri="{FF2B5EF4-FFF2-40B4-BE49-F238E27FC236}">
                  <a16:creationId xmlns:a16="http://schemas.microsoft.com/office/drawing/2014/main" id="{AF16D1FC-447A-472A-AD02-7FB332D5F40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85">
          <xdr14:nvContentPartPr>
            <xdr14:cNvPr id="884" name="Ink 883">
              <a:extLst>
                <a:ext uri="{FF2B5EF4-FFF2-40B4-BE49-F238E27FC236}">
                  <a16:creationId xmlns:a16="http://schemas.microsoft.com/office/drawing/2014/main" id="{F207C5FD-72BD-46C2-9C0C-2D1829481A8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86">
          <xdr14:nvContentPartPr>
            <xdr14:cNvPr id="885" name="Ink 884">
              <a:extLst>
                <a:ext uri="{FF2B5EF4-FFF2-40B4-BE49-F238E27FC236}">
                  <a16:creationId xmlns:a16="http://schemas.microsoft.com/office/drawing/2014/main" id="{FD2D6166-51BB-4B57-BBE0-795664A80DA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87">
          <xdr14:nvContentPartPr>
            <xdr14:cNvPr id="886" name="Ink 885">
              <a:extLst>
                <a:ext uri="{FF2B5EF4-FFF2-40B4-BE49-F238E27FC236}">
                  <a16:creationId xmlns:a16="http://schemas.microsoft.com/office/drawing/2014/main" id="{E49F0846-2A97-4CF0-B330-F6525CBA72B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88">
          <xdr14:nvContentPartPr>
            <xdr14:cNvPr id="887" name="Ink 886">
              <a:extLst>
                <a:ext uri="{FF2B5EF4-FFF2-40B4-BE49-F238E27FC236}">
                  <a16:creationId xmlns:a16="http://schemas.microsoft.com/office/drawing/2014/main" id="{F3C61844-FC11-434E-970A-0F737426E56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89">
          <xdr14:nvContentPartPr>
            <xdr14:cNvPr id="888" name="Ink 887">
              <a:extLst>
                <a:ext uri="{FF2B5EF4-FFF2-40B4-BE49-F238E27FC236}">
                  <a16:creationId xmlns:a16="http://schemas.microsoft.com/office/drawing/2014/main" id="{936DEC4C-2E37-429F-9E4B-769AE3B43A8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90">
          <xdr14:nvContentPartPr>
            <xdr14:cNvPr id="889" name="Ink 888">
              <a:extLst>
                <a:ext uri="{FF2B5EF4-FFF2-40B4-BE49-F238E27FC236}">
                  <a16:creationId xmlns:a16="http://schemas.microsoft.com/office/drawing/2014/main" id="{233D4B0F-4337-4132-B124-9A0E2024275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91">
          <xdr14:nvContentPartPr>
            <xdr14:cNvPr id="890" name="Ink 889">
              <a:extLst>
                <a:ext uri="{FF2B5EF4-FFF2-40B4-BE49-F238E27FC236}">
                  <a16:creationId xmlns:a16="http://schemas.microsoft.com/office/drawing/2014/main" id="{1314E5A9-2ECC-4837-98C5-7BDA35F3A57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92">
          <xdr14:nvContentPartPr>
            <xdr14:cNvPr id="891" name="Ink 890">
              <a:extLst>
                <a:ext uri="{FF2B5EF4-FFF2-40B4-BE49-F238E27FC236}">
                  <a16:creationId xmlns:a16="http://schemas.microsoft.com/office/drawing/2014/main" id="{43418C94-C71C-4356-A2FB-D629FE57082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93">
          <xdr14:nvContentPartPr>
            <xdr14:cNvPr id="892" name="Ink 891">
              <a:extLst>
                <a:ext uri="{FF2B5EF4-FFF2-40B4-BE49-F238E27FC236}">
                  <a16:creationId xmlns:a16="http://schemas.microsoft.com/office/drawing/2014/main" id="{54D998EB-582F-4675-8EB0-9C6AF47339B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94">
          <xdr14:nvContentPartPr>
            <xdr14:cNvPr id="893" name="Ink 892">
              <a:extLst>
                <a:ext uri="{FF2B5EF4-FFF2-40B4-BE49-F238E27FC236}">
                  <a16:creationId xmlns:a16="http://schemas.microsoft.com/office/drawing/2014/main" id="{45A81606-CCE2-4899-A8E5-274B5BB1BD3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95">
          <xdr14:nvContentPartPr>
            <xdr14:cNvPr id="894" name="Ink 893">
              <a:extLst>
                <a:ext uri="{FF2B5EF4-FFF2-40B4-BE49-F238E27FC236}">
                  <a16:creationId xmlns:a16="http://schemas.microsoft.com/office/drawing/2014/main" id="{01073BE1-0001-430B-AB4A-B6E157D1467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96">
          <xdr14:nvContentPartPr>
            <xdr14:cNvPr id="895" name="Ink 894">
              <a:extLst>
                <a:ext uri="{FF2B5EF4-FFF2-40B4-BE49-F238E27FC236}">
                  <a16:creationId xmlns:a16="http://schemas.microsoft.com/office/drawing/2014/main" id="{33034F09-7719-40FB-BBA9-D9AA5400EA1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97">
          <xdr14:nvContentPartPr>
            <xdr14:cNvPr id="896" name="Ink 895">
              <a:extLst>
                <a:ext uri="{FF2B5EF4-FFF2-40B4-BE49-F238E27FC236}">
                  <a16:creationId xmlns:a16="http://schemas.microsoft.com/office/drawing/2014/main" id="{3BD37164-7881-49A6-B6D4-890174CF8F1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98">
          <xdr14:nvContentPartPr>
            <xdr14:cNvPr id="897" name="Ink 896">
              <a:extLst>
                <a:ext uri="{FF2B5EF4-FFF2-40B4-BE49-F238E27FC236}">
                  <a16:creationId xmlns:a16="http://schemas.microsoft.com/office/drawing/2014/main" id="{B61BABC0-B711-4050-A9F7-44D3D08BB43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899">
          <xdr14:nvContentPartPr>
            <xdr14:cNvPr id="898" name="Ink 897">
              <a:extLst>
                <a:ext uri="{FF2B5EF4-FFF2-40B4-BE49-F238E27FC236}">
                  <a16:creationId xmlns:a16="http://schemas.microsoft.com/office/drawing/2014/main" id="{3BA5B81E-1522-404D-A996-D04FBE8AADF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00">
          <xdr14:nvContentPartPr>
            <xdr14:cNvPr id="899" name="Ink 898">
              <a:extLst>
                <a:ext uri="{FF2B5EF4-FFF2-40B4-BE49-F238E27FC236}">
                  <a16:creationId xmlns:a16="http://schemas.microsoft.com/office/drawing/2014/main" id="{FF683F24-CF81-435D-B860-2F77C4B6896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01">
          <xdr14:nvContentPartPr>
            <xdr14:cNvPr id="900" name="Ink 899">
              <a:extLst>
                <a:ext uri="{FF2B5EF4-FFF2-40B4-BE49-F238E27FC236}">
                  <a16:creationId xmlns:a16="http://schemas.microsoft.com/office/drawing/2014/main" id="{D64AA38B-83B8-4F89-A916-637A5EC7E53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02">
          <xdr14:nvContentPartPr>
            <xdr14:cNvPr id="901" name="Ink 900">
              <a:extLst>
                <a:ext uri="{FF2B5EF4-FFF2-40B4-BE49-F238E27FC236}">
                  <a16:creationId xmlns:a16="http://schemas.microsoft.com/office/drawing/2014/main" id="{A53AA7C2-02C5-4D6D-95C1-A3C27742BDE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03">
          <xdr14:nvContentPartPr>
            <xdr14:cNvPr id="902" name="Ink 901">
              <a:extLst>
                <a:ext uri="{FF2B5EF4-FFF2-40B4-BE49-F238E27FC236}">
                  <a16:creationId xmlns:a16="http://schemas.microsoft.com/office/drawing/2014/main" id="{C3CF4E05-3E6A-4CBC-92AA-C9AC58B065C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04">
          <xdr14:nvContentPartPr>
            <xdr14:cNvPr id="903" name="Ink 902">
              <a:extLst>
                <a:ext uri="{FF2B5EF4-FFF2-40B4-BE49-F238E27FC236}">
                  <a16:creationId xmlns:a16="http://schemas.microsoft.com/office/drawing/2014/main" id="{6F9BE827-1934-4D9E-82F2-9B18C89717C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05">
          <xdr14:nvContentPartPr>
            <xdr14:cNvPr id="904" name="Ink 903">
              <a:extLst>
                <a:ext uri="{FF2B5EF4-FFF2-40B4-BE49-F238E27FC236}">
                  <a16:creationId xmlns:a16="http://schemas.microsoft.com/office/drawing/2014/main" id="{0B1A6EFA-4CC3-41C1-BB72-57AF1D0B1D4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06">
          <xdr14:nvContentPartPr>
            <xdr14:cNvPr id="905" name="Ink 904">
              <a:extLst>
                <a:ext uri="{FF2B5EF4-FFF2-40B4-BE49-F238E27FC236}">
                  <a16:creationId xmlns:a16="http://schemas.microsoft.com/office/drawing/2014/main" id="{7C768390-7F87-4635-BFBB-F18DD588003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07">
          <xdr14:nvContentPartPr>
            <xdr14:cNvPr id="906" name="Ink 905">
              <a:extLst>
                <a:ext uri="{FF2B5EF4-FFF2-40B4-BE49-F238E27FC236}">
                  <a16:creationId xmlns:a16="http://schemas.microsoft.com/office/drawing/2014/main" id="{D2AAAA1F-2205-48C1-8B41-7634639A927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08">
          <xdr14:nvContentPartPr>
            <xdr14:cNvPr id="907" name="Ink 906">
              <a:extLst>
                <a:ext uri="{FF2B5EF4-FFF2-40B4-BE49-F238E27FC236}">
                  <a16:creationId xmlns:a16="http://schemas.microsoft.com/office/drawing/2014/main" id="{D4E9E081-0A14-4F17-AF6C-0F61F54D125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09">
          <xdr14:nvContentPartPr>
            <xdr14:cNvPr id="908" name="Ink 907">
              <a:extLst>
                <a:ext uri="{FF2B5EF4-FFF2-40B4-BE49-F238E27FC236}">
                  <a16:creationId xmlns:a16="http://schemas.microsoft.com/office/drawing/2014/main" id="{302D5FB1-083A-4CE8-AEEC-261906F7680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10">
          <xdr14:nvContentPartPr>
            <xdr14:cNvPr id="909" name="Ink 908">
              <a:extLst>
                <a:ext uri="{FF2B5EF4-FFF2-40B4-BE49-F238E27FC236}">
                  <a16:creationId xmlns:a16="http://schemas.microsoft.com/office/drawing/2014/main" id="{EF2388CC-C8E8-4C30-BB47-6C2BBFC8C40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11">
          <xdr14:nvContentPartPr>
            <xdr14:cNvPr id="910" name="Ink 909">
              <a:extLst>
                <a:ext uri="{FF2B5EF4-FFF2-40B4-BE49-F238E27FC236}">
                  <a16:creationId xmlns:a16="http://schemas.microsoft.com/office/drawing/2014/main" id="{AE7E6CC1-5A80-4E17-B78B-65E906EA8D9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12">
          <xdr14:nvContentPartPr>
            <xdr14:cNvPr id="911" name="Ink 910">
              <a:extLst>
                <a:ext uri="{FF2B5EF4-FFF2-40B4-BE49-F238E27FC236}">
                  <a16:creationId xmlns:a16="http://schemas.microsoft.com/office/drawing/2014/main" id="{D0E6DDD6-CDCF-47E2-A894-CF76AA9AB0E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13">
          <xdr14:nvContentPartPr>
            <xdr14:cNvPr id="912" name="Ink 911">
              <a:extLst>
                <a:ext uri="{FF2B5EF4-FFF2-40B4-BE49-F238E27FC236}">
                  <a16:creationId xmlns:a16="http://schemas.microsoft.com/office/drawing/2014/main" id="{38C93F66-58A6-4FFC-8289-9026387092E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14">
          <xdr14:nvContentPartPr>
            <xdr14:cNvPr id="913" name="Ink 912">
              <a:extLst>
                <a:ext uri="{FF2B5EF4-FFF2-40B4-BE49-F238E27FC236}">
                  <a16:creationId xmlns:a16="http://schemas.microsoft.com/office/drawing/2014/main" id="{DF116576-9EA6-4E7C-AF2C-E70C854AE97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15">
          <xdr14:nvContentPartPr>
            <xdr14:cNvPr id="914" name="Ink 913">
              <a:extLst>
                <a:ext uri="{FF2B5EF4-FFF2-40B4-BE49-F238E27FC236}">
                  <a16:creationId xmlns:a16="http://schemas.microsoft.com/office/drawing/2014/main" id="{98C556AB-9FB9-4244-85FE-E0FA7D65FC2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16">
          <xdr14:nvContentPartPr>
            <xdr14:cNvPr id="915" name="Ink 914">
              <a:extLst>
                <a:ext uri="{FF2B5EF4-FFF2-40B4-BE49-F238E27FC236}">
                  <a16:creationId xmlns:a16="http://schemas.microsoft.com/office/drawing/2014/main" id="{73E33277-40BD-4304-9F1A-8816D55902D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17">
          <xdr14:nvContentPartPr>
            <xdr14:cNvPr id="916" name="Ink 915">
              <a:extLst>
                <a:ext uri="{FF2B5EF4-FFF2-40B4-BE49-F238E27FC236}">
                  <a16:creationId xmlns:a16="http://schemas.microsoft.com/office/drawing/2014/main" id="{6CAAE594-C6E5-4D91-91FE-AAB296FEB12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18">
          <xdr14:nvContentPartPr>
            <xdr14:cNvPr id="917" name="Ink 916">
              <a:extLst>
                <a:ext uri="{FF2B5EF4-FFF2-40B4-BE49-F238E27FC236}">
                  <a16:creationId xmlns:a16="http://schemas.microsoft.com/office/drawing/2014/main" id="{A4CCAD2C-DAF1-43DF-8DF6-EF76141903E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19">
          <xdr14:nvContentPartPr>
            <xdr14:cNvPr id="918" name="Ink 917">
              <a:extLst>
                <a:ext uri="{FF2B5EF4-FFF2-40B4-BE49-F238E27FC236}">
                  <a16:creationId xmlns:a16="http://schemas.microsoft.com/office/drawing/2014/main" id="{E1137A6C-91A3-4FF5-8088-10A72977B0E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20">
          <xdr14:nvContentPartPr>
            <xdr14:cNvPr id="919" name="Ink 918">
              <a:extLst>
                <a:ext uri="{FF2B5EF4-FFF2-40B4-BE49-F238E27FC236}">
                  <a16:creationId xmlns:a16="http://schemas.microsoft.com/office/drawing/2014/main" id="{73E11088-30E3-4433-92DE-16F1EAC5FD7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21">
          <xdr14:nvContentPartPr>
            <xdr14:cNvPr id="920" name="Ink 919">
              <a:extLst>
                <a:ext uri="{FF2B5EF4-FFF2-40B4-BE49-F238E27FC236}">
                  <a16:creationId xmlns:a16="http://schemas.microsoft.com/office/drawing/2014/main" id="{BCF8BC19-7DBA-4961-BBCD-EF7144B35EB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22">
          <xdr14:nvContentPartPr>
            <xdr14:cNvPr id="921" name="Ink 920">
              <a:extLst>
                <a:ext uri="{FF2B5EF4-FFF2-40B4-BE49-F238E27FC236}">
                  <a16:creationId xmlns:a16="http://schemas.microsoft.com/office/drawing/2014/main" id="{BE27B951-C892-4E8A-8035-48A63AB383F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23">
          <xdr14:nvContentPartPr>
            <xdr14:cNvPr id="922" name="Ink 921">
              <a:extLst>
                <a:ext uri="{FF2B5EF4-FFF2-40B4-BE49-F238E27FC236}">
                  <a16:creationId xmlns:a16="http://schemas.microsoft.com/office/drawing/2014/main" id="{ECC6C8E6-C095-4DD4-B886-44D2258D609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24">
          <xdr14:nvContentPartPr>
            <xdr14:cNvPr id="923" name="Ink 922">
              <a:extLst>
                <a:ext uri="{FF2B5EF4-FFF2-40B4-BE49-F238E27FC236}">
                  <a16:creationId xmlns:a16="http://schemas.microsoft.com/office/drawing/2014/main" id="{6E862999-481E-4FA3-B5B2-97B15E007A4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25">
          <xdr14:nvContentPartPr>
            <xdr14:cNvPr id="924" name="Ink 923">
              <a:extLst>
                <a:ext uri="{FF2B5EF4-FFF2-40B4-BE49-F238E27FC236}">
                  <a16:creationId xmlns:a16="http://schemas.microsoft.com/office/drawing/2014/main" id="{C578D840-B46D-498F-AF70-8ECB5168C6A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26">
          <xdr14:nvContentPartPr>
            <xdr14:cNvPr id="925" name="Ink 924">
              <a:extLst>
                <a:ext uri="{FF2B5EF4-FFF2-40B4-BE49-F238E27FC236}">
                  <a16:creationId xmlns:a16="http://schemas.microsoft.com/office/drawing/2014/main" id="{C0AFB98E-20B4-4497-8453-2D81ACEE6D2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27">
          <xdr14:nvContentPartPr>
            <xdr14:cNvPr id="926" name="Ink 925">
              <a:extLst>
                <a:ext uri="{FF2B5EF4-FFF2-40B4-BE49-F238E27FC236}">
                  <a16:creationId xmlns:a16="http://schemas.microsoft.com/office/drawing/2014/main" id="{60804E04-2649-40A8-B0E0-D428BD0BD1C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28">
          <xdr14:nvContentPartPr>
            <xdr14:cNvPr id="927" name="Ink 926">
              <a:extLst>
                <a:ext uri="{FF2B5EF4-FFF2-40B4-BE49-F238E27FC236}">
                  <a16:creationId xmlns:a16="http://schemas.microsoft.com/office/drawing/2014/main" id="{232F5FB1-6058-4FA8-BE36-31996ACF0DE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29">
          <xdr14:nvContentPartPr>
            <xdr14:cNvPr id="928" name="Ink 927">
              <a:extLst>
                <a:ext uri="{FF2B5EF4-FFF2-40B4-BE49-F238E27FC236}">
                  <a16:creationId xmlns:a16="http://schemas.microsoft.com/office/drawing/2014/main" id="{1D8EA2CF-5AFD-45F2-A823-01BBF8385F7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30">
          <xdr14:nvContentPartPr>
            <xdr14:cNvPr id="929" name="Ink 928">
              <a:extLst>
                <a:ext uri="{FF2B5EF4-FFF2-40B4-BE49-F238E27FC236}">
                  <a16:creationId xmlns:a16="http://schemas.microsoft.com/office/drawing/2014/main" id="{3C72BC19-6A11-4AD8-B772-265FEEEEC02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31">
          <xdr14:nvContentPartPr>
            <xdr14:cNvPr id="930" name="Ink 929">
              <a:extLst>
                <a:ext uri="{FF2B5EF4-FFF2-40B4-BE49-F238E27FC236}">
                  <a16:creationId xmlns:a16="http://schemas.microsoft.com/office/drawing/2014/main" id="{98F7C106-E02D-495A-834D-D312B746E78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32">
          <xdr14:nvContentPartPr>
            <xdr14:cNvPr id="931" name="Ink 930">
              <a:extLst>
                <a:ext uri="{FF2B5EF4-FFF2-40B4-BE49-F238E27FC236}">
                  <a16:creationId xmlns:a16="http://schemas.microsoft.com/office/drawing/2014/main" id="{2BE40E10-2B38-4848-98F9-331ECE17C56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33">
          <xdr14:nvContentPartPr>
            <xdr14:cNvPr id="932" name="Ink 931">
              <a:extLst>
                <a:ext uri="{FF2B5EF4-FFF2-40B4-BE49-F238E27FC236}">
                  <a16:creationId xmlns:a16="http://schemas.microsoft.com/office/drawing/2014/main" id="{87DEFC51-B8AA-4449-B063-60ACCC833B5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34">
          <xdr14:nvContentPartPr>
            <xdr14:cNvPr id="933" name="Ink 932">
              <a:extLst>
                <a:ext uri="{FF2B5EF4-FFF2-40B4-BE49-F238E27FC236}">
                  <a16:creationId xmlns:a16="http://schemas.microsoft.com/office/drawing/2014/main" id="{156CDBAA-549E-4ADC-982A-B10CCE6856E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35">
          <xdr14:nvContentPartPr>
            <xdr14:cNvPr id="934" name="Ink 933">
              <a:extLst>
                <a:ext uri="{FF2B5EF4-FFF2-40B4-BE49-F238E27FC236}">
                  <a16:creationId xmlns:a16="http://schemas.microsoft.com/office/drawing/2014/main" id="{DEAB9EEC-B205-4D8B-A665-23DE4926614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36">
          <xdr14:nvContentPartPr>
            <xdr14:cNvPr id="935" name="Ink 934">
              <a:extLst>
                <a:ext uri="{FF2B5EF4-FFF2-40B4-BE49-F238E27FC236}">
                  <a16:creationId xmlns:a16="http://schemas.microsoft.com/office/drawing/2014/main" id="{525DA8E6-34A9-47BC-BC2D-11E9474E7E2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37">
          <xdr14:nvContentPartPr>
            <xdr14:cNvPr id="936" name="Ink 935">
              <a:extLst>
                <a:ext uri="{FF2B5EF4-FFF2-40B4-BE49-F238E27FC236}">
                  <a16:creationId xmlns:a16="http://schemas.microsoft.com/office/drawing/2014/main" id="{137C92D7-1126-424F-BB69-0BDA93F5D64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38">
          <xdr14:nvContentPartPr>
            <xdr14:cNvPr id="937" name="Ink 936">
              <a:extLst>
                <a:ext uri="{FF2B5EF4-FFF2-40B4-BE49-F238E27FC236}">
                  <a16:creationId xmlns:a16="http://schemas.microsoft.com/office/drawing/2014/main" id="{1A1352DA-A085-41F3-8363-1D023602BB5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39">
          <xdr14:nvContentPartPr>
            <xdr14:cNvPr id="938" name="Ink 937">
              <a:extLst>
                <a:ext uri="{FF2B5EF4-FFF2-40B4-BE49-F238E27FC236}">
                  <a16:creationId xmlns:a16="http://schemas.microsoft.com/office/drawing/2014/main" id="{1B56F4A5-9C67-4A97-A38C-441BBAA2CBD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40">
          <xdr14:nvContentPartPr>
            <xdr14:cNvPr id="939" name="Ink 938">
              <a:extLst>
                <a:ext uri="{FF2B5EF4-FFF2-40B4-BE49-F238E27FC236}">
                  <a16:creationId xmlns:a16="http://schemas.microsoft.com/office/drawing/2014/main" id="{708F4850-C71A-4ECE-BCBB-FC51BBEDC9D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41">
          <xdr14:nvContentPartPr>
            <xdr14:cNvPr id="940" name="Ink 939">
              <a:extLst>
                <a:ext uri="{FF2B5EF4-FFF2-40B4-BE49-F238E27FC236}">
                  <a16:creationId xmlns:a16="http://schemas.microsoft.com/office/drawing/2014/main" id="{F0A96621-CB31-4496-8907-BFFA5BCF69E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42">
          <xdr14:nvContentPartPr>
            <xdr14:cNvPr id="941" name="Ink 940">
              <a:extLst>
                <a:ext uri="{FF2B5EF4-FFF2-40B4-BE49-F238E27FC236}">
                  <a16:creationId xmlns:a16="http://schemas.microsoft.com/office/drawing/2014/main" id="{966B84B0-21B5-497E-9B22-8629012ADED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43">
          <xdr14:nvContentPartPr>
            <xdr14:cNvPr id="942" name="Ink 941">
              <a:extLst>
                <a:ext uri="{FF2B5EF4-FFF2-40B4-BE49-F238E27FC236}">
                  <a16:creationId xmlns:a16="http://schemas.microsoft.com/office/drawing/2014/main" id="{B60A873A-AAA4-42E1-84D5-5D7A1FE8312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44">
          <xdr14:nvContentPartPr>
            <xdr14:cNvPr id="943" name="Ink 942">
              <a:extLst>
                <a:ext uri="{FF2B5EF4-FFF2-40B4-BE49-F238E27FC236}">
                  <a16:creationId xmlns:a16="http://schemas.microsoft.com/office/drawing/2014/main" id="{778A4205-56D5-483E-9116-E3F0C87085A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45">
          <xdr14:nvContentPartPr>
            <xdr14:cNvPr id="944" name="Ink 943">
              <a:extLst>
                <a:ext uri="{FF2B5EF4-FFF2-40B4-BE49-F238E27FC236}">
                  <a16:creationId xmlns:a16="http://schemas.microsoft.com/office/drawing/2014/main" id="{FDD732D1-7B8B-430B-B70F-0FF652F0D62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46">
          <xdr14:nvContentPartPr>
            <xdr14:cNvPr id="945" name="Ink 944">
              <a:extLst>
                <a:ext uri="{FF2B5EF4-FFF2-40B4-BE49-F238E27FC236}">
                  <a16:creationId xmlns:a16="http://schemas.microsoft.com/office/drawing/2014/main" id="{E0B3FE38-63AF-4D97-9008-95039F77153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47">
          <xdr14:nvContentPartPr>
            <xdr14:cNvPr id="946" name="Ink 945">
              <a:extLst>
                <a:ext uri="{FF2B5EF4-FFF2-40B4-BE49-F238E27FC236}">
                  <a16:creationId xmlns:a16="http://schemas.microsoft.com/office/drawing/2014/main" id="{D48D8C38-025F-4151-8A9F-DF34C249054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48">
          <xdr14:nvContentPartPr>
            <xdr14:cNvPr id="947" name="Ink 946">
              <a:extLst>
                <a:ext uri="{FF2B5EF4-FFF2-40B4-BE49-F238E27FC236}">
                  <a16:creationId xmlns:a16="http://schemas.microsoft.com/office/drawing/2014/main" id="{628AD249-5A31-4643-A69C-592FC67EF9A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49">
          <xdr14:nvContentPartPr>
            <xdr14:cNvPr id="948" name="Ink 947">
              <a:extLst>
                <a:ext uri="{FF2B5EF4-FFF2-40B4-BE49-F238E27FC236}">
                  <a16:creationId xmlns:a16="http://schemas.microsoft.com/office/drawing/2014/main" id="{D092A3A3-D9F2-4310-808C-965F62391D8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50">
          <xdr14:nvContentPartPr>
            <xdr14:cNvPr id="949" name="Ink 948">
              <a:extLst>
                <a:ext uri="{FF2B5EF4-FFF2-40B4-BE49-F238E27FC236}">
                  <a16:creationId xmlns:a16="http://schemas.microsoft.com/office/drawing/2014/main" id="{3797E95E-6672-46C1-A404-A60360BFCF0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51">
          <xdr14:nvContentPartPr>
            <xdr14:cNvPr id="950" name="Ink 949">
              <a:extLst>
                <a:ext uri="{FF2B5EF4-FFF2-40B4-BE49-F238E27FC236}">
                  <a16:creationId xmlns:a16="http://schemas.microsoft.com/office/drawing/2014/main" id="{47A31952-E500-4284-B65B-70B705B7557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52">
          <xdr14:nvContentPartPr>
            <xdr14:cNvPr id="951" name="Ink 950">
              <a:extLst>
                <a:ext uri="{FF2B5EF4-FFF2-40B4-BE49-F238E27FC236}">
                  <a16:creationId xmlns:a16="http://schemas.microsoft.com/office/drawing/2014/main" id="{AEFCF10D-597B-4884-8D8A-DC41A1B3394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53">
          <xdr14:nvContentPartPr>
            <xdr14:cNvPr id="952" name="Ink 951">
              <a:extLst>
                <a:ext uri="{FF2B5EF4-FFF2-40B4-BE49-F238E27FC236}">
                  <a16:creationId xmlns:a16="http://schemas.microsoft.com/office/drawing/2014/main" id="{31CEF14C-2102-45BA-8FF5-E2ACDF9C17D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54">
          <xdr14:nvContentPartPr>
            <xdr14:cNvPr id="953" name="Ink 952">
              <a:extLst>
                <a:ext uri="{FF2B5EF4-FFF2-40B4-BE49-F238E27FC236}">
                  <a16:creationId xmlns:a16="http://schemas.microsoft.com/office/drawing/2014/main" id="{0ECD2599-660C-4849-935A-2CECC94E85C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55">
          <xdr14:nvContentPartPr>
            <xdr14:cNvPr id="954" name="Ink 953">
              <a:extLst>
                <a:ext uri="{FF2B5EF4-FFF2-40B4-BE49-F238E27FC236}">
                  <a16:creationId xmlns:a16="http://schemas.microsoft.com/office/drawing/2014/main" id="{C96D1654-F1C6-4D7D-9A11-C43396AD20B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56">
          <xdr14:nvContentPartPr>
            <xdr14:cNvPr id="955" name="Ink 954">
              <a:extLst>
                <a:ext uri="{FF2B5EF4-FFF2-40B4-BE49-F238E27FC236}">
                  <a16:creationId xmlns:a16="http://schemas.microsoft.com/office/drawing/2014/main" id="{C7609216-3DBB-4622-B916-9D3B72067BA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57">
          <xdr14:nvContentPartPr>
            <xdr14:cNvPr id="956" name="Ink 955">
              <a:extLst>
                <a:ext uri="{FF2B5EF4-FFF2-40B4-BE49-F238E27FC236}">
                  <a16:creationId xmlns:a16="http://schemas.microsoft.com/office/drawing/2014/main" id="{76E942C6-2064-4DC0-9092-988C7C13819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58">
          <xdr14:nvContentPartPr>
            <xdr14:cNvPr id="957" name="Ink 956">
              <a:extLst>
                <a:ext uri="{FF2B5EF4-FFF2-40B4-BE49-F238E27FC236}">
                  <a16:creationId xmlns:a16="http://schemas.microsoft.com/office/drawing/2014/main" id="{85064809-BCD6-4260-AEEF-D7EE361606B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59">
          <xdr14:nvContentPartPr>
            <xdr14:cNvPr id="958" name="Ink 957">
              <a:extLst>
                <a:ext uri="{FF2B5EF4-FFF2-40B4-BE49-F238E27FC236}">
                  <a16:creationId xmlns:a16="http://schemas.microsoft.com/office/drawing/2014/main" id="{7A90388C-1AAE-4B2A-B236-EC12D5D1665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60">
          <xdr14:nvContentPartPr>
            <xdr14:cNvPr id="959" name="Ink 958">
              <a:extLst>
                <a:ext uri="{FF2B5EF4-FFF2-40B4-BE49-F238E27FC236}">
                  <a16:creationId xmlns:a16="http://schemas.microsoft.com/office/drawing/2014/main" id="{C2260E7E-EC61-4AB5-B6ED-C35937E119D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61">
          <xdr14:nvContentPartPr>
            <xdr14:cNvPr id="960" name="Ink 959">
              <a:extLst>
                <a:ext uri="{FF2B5EF4-FFF2-40B4-BE49-F238E27FC236}">
                  <a16:creationId xmlns:a16="http://schemas.microsoft.com/office/drawing/2014/main" id="{ECC096B0-58C0-4451-9F1A-6996B6836E5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62">
          <xdr14:nvContentPartPr>
            <xdr14:cNvPr id="961" name="Ink 960">
              <a:extLst>
                <a:ext uri="{FF2B5EF4-FFF2-40B4-BE49-F238E27FC236}">
                  <a16:creationId xmlns:a16="http://schemas.microsoft.com/office/drawing/2014/main" id="{8DFF4AFB-0182-4107-9EFB-07B72D7F5EB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63">
          <xdr14:nvContentPartPr>
            <xdr14:cNvPr id="962" name="Ink 961">
              <a:extLst>
                <a:ext uri="{FF2B5EF4-FFF2-40B4-BE49-F238E27FC236}">
                  <a16:creationId xmlns:a16="http://schemas.microsoft.com/office/drawing/2014/main" id="{EA87C1F5-70CA-456D-AFE6-D8477F0D7AA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64">
          <xdr14:nvContentPartPr>
            <xdr14:cNvPr id="963" name="Ink 962">
              <a:extLst>
                <a:ext uri="{FF2B5EF4-FFF2-40B4-BE49-F238E27FC236}">
                  <a16:creationId xmlns:a16="http://schemas.microsoft.com/office/drawing/2014/main" id="{9EC05E9A-AFD7-484A-BF6F-B79FBB068A9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65">
          <xdr14:nvContentPartPr>
            <xdr14:cNvPr id="964" name="Ink 963">
              <a:extLst>
                <a:ext uri="{FF2B5EF4-FFF2-40B4-BE49-F238E27FC236}">
                  <a16:creationId xmlns:a16="http://schemas.microsoft.com/office/drawing/2014/main" id="{DB81F126-DF37-4E14-872A-22F5A6A99F4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66">
          <xdr14:nvContentPartPr>
            <xdr14:cNvPr id="965" name="Ink 964">
              <a:extLst>
                <a:ext uri="{FF2B5EF4-FFF2-40B4-BE49-F238E27FC236}">
                  <a16:creationId xmlns:a16="http://schemas.microsoft.com/office/drawing/2014/main" id="{05902701-117A-46C7-B386-5188BC9C49F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67">
          <xdr14:nvContentPartPr>
            <xdr14:cNvPr id="966" name="Ink 965">
              <a:extLst>
                <a:ext uri="{FF2B5EF4-FFF2-40B4-BE49-F238E27FC236}">
                  <a16:creationId xmlns:a16="http://schemas.microsoft.com/office/drawing/2014/main" id="{B990FD31-0DED-4C90-B57B-7C614DC67D3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68">
          <xdr14:nvContentPartPr>
            <xdr14:cNvPr id="967" name="Ink 966">
              <a:extLst>
                <a:ext uri="{FF2B5EF4-FFF2-40B4-BE49-F238E27FC236}">
                  <a16:creationId xmlns:a16="http://schemas.microsoft.com/office/drawing/2014/main" id="{E100B0E3-5AAF-4518-8DF4-6DEDA629F09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69">
          <xdr14:nvContentPartPr>
            <xdr14:cNvPr id="968" name="Ink 967">
              <a:extLst>
                <a:ext uri="{FF2B5EF4-FFF2-40B4-BE49-F238E27FC236}">
                  <a16:creationId xmlns:a16="http://schemas.microsoft.com/office/drawing/2014/main" id="{B3A47237-3447-44EF-A58B-F0376C81BC5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70">
          <xdr14:nvContentPartPr>
            <xdr14:cNvPr id="969" name="Ink 968">
              <a:extLst>
                <a:ext uri="{FF2B5EF4-FFF2-40B4-BE49-F238E27FC236}">
                  <a16:creationId xmlns:a16="http://schemas.microsoft.com/office/drawing/2014/main" id="{6484E0AA-D86C-42E8-9D45-23F0FDD8FDC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71">
          <xdr14:nvContentPartPr>
            <xdr14:cNvPr id="970" name="Ink 969">
              <a:extLst>
                <a:ext uri="{FF2B5EF4-FFF2-40B4-BE49-F238E27FC236}">
                  <a16:creationId xmlns:a16="http://schemas.microsoft.com/office/drawing/2014/main" id="{F03B732E-DC22-4E4A-9339-AD4707D2906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72">
          <xdr14:nvContentPartPr>
            <xdr14:cNvPr id="971" name="Ink 970">
              <a:extLst>
                <a:ext uri="{FF2B5EF4-FFF2-40B4-BE49-F238E27FC236}">
                  <a16:creationId xmlns:a16="http://schemas.microsoft.com/office/drawing/2014/main" id="{EB66AB49-007A-47ED-8623-F3DED1D092C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73">
          <xdr14:nvContentPartPr>
            <xdr14:cNvPr id="972" name="Ink 971">
              <a:extLst>
                <a:ext uri="{FF2B5EF4-FFF2-40B4-BE49-F238E27FC236}">
                  <a16:creationId xmlns:a16="http://schemas.microsoft.com/office/drawing/2014/main" id="{8724B4EA-B876-4BC8-B3D7-5EC35F6FAE8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74">
          <xdr14:nvContentPartPr>
            <xdr14:cNvPr id="973" name="Ink 972">
              <a:extLst>
                <a:ext uri="{FF2B5EF4-FFF2-40B4-BE49-F238E27FC236}">
                  <a16:creationId xmlns:a16="http://schemas.microsoft.com/office/drawing/2014/main" id="{A54DEB6F-9540-48FA-AA4A-D4C2E33EAFA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75">
          <xdr14:nvContentPartPr>
            <xdr14:cNvPr id="974" name="Ink 973">
              <a:extLst>
                <a:ext uri="{FF2B5EF4-FFF2-40B4-BE49-F238E27FC236}">
                  <a16:creationId xmlns:a16="http://schemas.microsoft.com/office/drawing/2014/main" id="{2B81BDD5-DC2D-47AC-BDED-2A64B3B1A2C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76">
          <xdr14:nvContentPartPr>
            <xdr14:cNvPr id="975" name="Ink 974">
              <a:extLst>
                <a:ext uri="{FF2B5EF4-FFF2-40B4-BE49-F238E27FC236}">
                  <a16:creationId xmlns:a16="http://schemas.microsoft.com/office/drawing/2014/main" id="{E0426E86-31E5-44A5-B1DB-6682E2562C9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77">
          <xdr14:nvContentPartPr>
            <xdr14:cNvPr id="976" name="Ink 975">
              <a:extLst>
                <a:ext uri="{FF2B5EF4-FFF2-40B4-BE49-F238E27FC236}">
                  <a16:creationId xmlns:a16="http://schemas.microsoft.com/office/drawing/2014/main" id="{53426C7B-F21E-4AA0-9E6A-E7AE6B6B580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78">
          <xdr14:nvContentPartPr>
            <xdr14:cNvPr id="977" name="Ink 976">
              <a:extLst>
                <a:ext uri="{FF2B5EF4-FFF2-40B4-BE49-F238E27FC236}">
                  <a16:creationId xmlns:a16="http://schemas.microsoft.com/office/drawing/2014/main" id="{65B0F386-5A6D-4CD7-88C7-26FE60D09DF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79">
          <xdr14:nvContentPartPr>
            <xdr14:cNvPr id="978" name="Ink 977">
              <a:extLst>
                <a:ext uri="{FF2B5EF4-FFF2-40B4-BE49-F238E27FC236}">
                  <a16:creationId xmlns:a16="http://schemas.microsoft.com/office/drawing/2014/main" id="{50352558-EDD3-4EA3-9C44-02897CACD09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80">
          <xdr14:nvContentPartPr>
            <xdr14:cNvPr id="979" name="Ink 978">
              <a:extLst>
                <a:ext uri="{FF2B5EF4-FFF2-40B4-BE49-F238E27FC236}">
                  <a16:creationId xmlns:a16="http://schemas.microsoft.com/office/drawing/2014/main" id="{E3E79D62-EC39-42F5-9C5D-5ECF71F866D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81">
          <xdr14:nvContentPartPr>
            <xdr14:cNvPr id="980" name="Ink 979">
              <a:extLst>
                <a:ext uri="{FF2B5EF4-FFF2-40B4-BE49-F238E27FC236}">
                  <a16:creationId xmlns:a16="http://schemas.microsoft.com/office/drawing/2014/main" id="{3AEBB027-3AFD-4607-9698-4DA8222CA03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82">
          <xdr14:nvContentPartPr>
            <xdr14:cNvPr id="981" name="Ink 980">
              <a:extLst>
                <a:ext uri="{FF2B5EF4-FFF2-40B4-BE49-F238E27FC236}">
                  <a16:creationId xmlns:a16="http://schemas.microsoft.com/office/drawing/2014/main" id="{980574B3-5AD6-43E8-AB6D-7B73F29AC78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83">
          <xdr14:nvContentPartPr>
            <xdr14:cNvPr id="982" name="Ink 981">
              <a:extLst>
                <a:ext uri="{FF2B5EF4-FFF2-40B4-BE49-F238E27FC236}">
                  <a16:creationId xmlns:a16="http://schemas.microsoft.com/office/drawing/2014/main" id="{6B4B950A-176F-4B90-AF6F-7E1E14C5325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84">
          <xdr14:nvContentPartPr>
            <xdr14:cNvPr id="983" name="Ink 982">
              <a:extLst>
                <a:ext uri="{FF2B5EF4-FFF2-40B4-BE49-F238E27FC236}">
                  <a16:creationId xmlns:a16="http://schemas.microsoft.com/office/drawing/2014/main" id="{77B67355-871C-4E14-AD86-BE139A468F8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85">
          <xdr14:nvContentPartPr>
            <xdr14:cNvPr id="984" name="Ink 983">
              <a:extLst>
                <a:ext uri="{FF2B5EF4-FFF2-40B4-BE49-F238E27FC236}">
                  <a16:creationId xmlns:a16="http://schemas.microsoft.com/office/drawing/2014/main" id="{D9888F1E-7BAD-4620-9BD0-249B1269F4E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86">
          <xdr14:nvContentPartPr>
            <xdr14:cNvPr id="985" name="Ink 984">
              <a:extLst>
                <a:ext uri="{FF2B5EF4-FFF2-40B4-BE49-F238E27FC236}">
                  <a16:creationId xmlns:a16="http://schemas.microsoft.com/office/drawing/2014/main" id="{8928236E-737D-4626-B920-7D998329259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87">
          <xdr14:nvContentPartPr>
            <xdr14:cNvPr id="986" name="Ink 985">
              <a:extLst>
                <a:ext uri="{FF2B5EF4-FFF2-40B4-BE49-F238E27FC236}">
                  <a16:creationId xmlns:a16="http://schemas.microsoft.com/office/drawing/2014/main" id="{1A1017B7-072D-4E5A-A7B0-AA2F658DFA3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88">
          <xdr14:nvContentPartPr>
            <xdr14:cNvPr id="987" name="Ink 986">
              <a:extLst>
                <a:ext uri="{FF2B5EF4-FFF2-40B4-BE49-F238E27FC236}">
                  <a16:creationId xmlns:a16="http://schemas.microsoft.com/office/drawing/2014/main" id="{35938859-E775-45C6-9F24-449AE0E7B0A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89">
          <xdr14:nvContentPartPr>
            <xdr14:cNvPr id="988" name="Ink 987">
              <a:extLst>
                <a:ext uri="{FF2B5EF4-FFF2-40B4-BE49-F238E27FC236}">
                  <a16:creationId xmlns:a16="http://schemas.microsoft.com/office/drawing/2014/main" id="{D25CC31F-5D74-4900-8A66-8053EED80CB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90">
          <xdr14:nvContentPartPr>
            <xdr14:cNvPr id="989" name="Ink 988">
              <a:extLst>
                <a:ext uri="{FF2B5EF4-FFF2-40B4-BE49-F238E27FC236}">
                  <a16:creationId xmlns:a16="http://schemas.microsoft.com/office/drawing/2014/main" id="{D0B17080-DD3F-40F0-BC72-E56EDB63878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91">
          <xdr14:nvContentPartPr>
            <xdr14:cNvPr id="990" name="Ink 989">
              <a:extLst>
                <a:ext uri="{FF2B5EF4-FFF2-40B4-BE49-F238E27FC236}">
                  <a16:creationId xmlns:a16="http://schemas.microsoft.com/office/drawing/2014/main" id="{522CF993-BB20-4E51-B057-4578C144438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92">
          <xdr14:nvContentPartPr>
            <xdr14:cNvPr id="991" name="Ink 990">
              <a:extLst>
                <a:ext uri="{FF2B5EF4-FFF2-40B4-BE49-F238E27FC236}">
                  <a16:creationId xmlns:a16="http://schemas.microsoft.com/office/drawing/2014/main" id="{858773AE-1C22-4B79-90FD-D5779EBCEC0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93">
          <xdr14:nvContentPartPr>
            <xdr14:cNvPr id="992" name="Ink 991">
              <a:extLst>
                <a:ext uri="{FF2B5EF4-FFF2-40B4-BE49-F238E27FC236}">
                  <a16:creationId xmlns:a16="http://schemas.microsoft.com/office/drawing/2014/main" id="{AF8DB847-C94B-4ACE-B785-92A32F8D544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94">
          <xdr14:nvContentPartPr>
            <xdr14:cNvPr id="993" name="Ink 992">
              <a:extLst>
                <a:ext uri="{FF2B5EF4-FFF2-40B4-BE49-F238E27FC236}">
                  <a16:creationId xmlns:a16="http://schemas.microsoft.com/office/drawing/2014/main" id="{8B3DA5DC-4F8E-4932-BB3F-0DF5EC5E82C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95">
          <xdr14:nvContentPartPr>
            <xdr14:cNvPr id="994" name="Ink 993">
              <a:extLst>
                <a:ext uri="{FF2B5EF4-FFF2-40B4-BE49-F238E27FC236}">
                  <a16:creationId xmlns:a16="http://schemas.microsoft.com/office/drawing/2014/main" id="{1422A8DB-6D24-4260-86CF-B7F6AB5BB5C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96">
          <xdr14:nvContentPartPr>
            <xdr14:cNvPr id="995" name="Ink 994">
              <a:extLst>
                <a:ext uri="{FF2B5EF4-FFF2-40B4-BE49-F238E27FC236}">
                  <a16:creationId xmlns:a16="http://schemas.microsoft.com/office/drawing/2014/main" id="{8D3F150C-819F-4819-950E-D1185A6118E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97">
          <xdr14:nvContentPartPr>
            <xdr14:cNvPr id="996" name="Ink 995">
              <a:extLst>
                <a:ext uri="{FF2B5EF4-FFF2-40B4-BE49-F238E27FC236}">
                  <a16:creationId xmlns:a16="http://schemas.microsoft.com/office/drawing/2014/main" id="{5CD7F554-EC37-4868-9319-C6C3719F241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98">
          <xdr14:nvContentPartPr>
            <xdr14:cNvPr id="997" name="Ink 996">
              <a:extLst>
                <a:ext uri="{FF2B5EF4-FFF2-40B4-BE49-F238E27FC236}">
                  <a16:creationId xmlns:a16="http://schemas.microsoft.com/office/drawing/2014/main" id="{F1281C20-F22E-4700-8C96-720D8041D2D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999">
          <xdr14:nvContentPartPr>
            <xdr14:cNvPr id="998" name="Ink 997">
              <a:extLst>
                <a:ext uri="{FF2B5EF4-FFF2-40B4-BE49-F238E27FC236}">
                  <a16:creationId xmlns:a16="http://schemas.microsoft.com/office/drawing/2014/main" id="{0124EAF4-7A62-47A2-B5F6-25AB807D1ED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00">
          <xdr14:nvContentPartPr>
            <xdr14:cNvPr id="999" name="Ink 998">
              <a:extLst>
                <a:ext uri="{FF2B5EF4-FFF2-40B4-BE49-F238E27FC236}">
                  <a16:creationId xmlns:a16="http://schemas.microsoft.com/office/drawing/2014/main" id="{AE08DA9D-B4E6-4F34-8403-A733539C0E7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01">
          <xdr14:nvContentPartPr>
            <xdr14:cNvPr id="1000" name="Ink 999">
              <a:extLst>
                <a:ext uri="{FF2B5EF4-FFF2-40B4-BE49-F238E27FC236}">
                  <a16:creationId xmlns:a16="http://schemas.microsoft.com/office/drawing/2014/main" id="{254BFEB5-BA4B-4DC1-9264-EB4281AF44B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02">
          <xdr14:nvContentPartPr>
            <xdr14:cNvPr id="1001" name="Ink 1000">
              <a:extLst>
                <a:ext uri="{FF2B5EF4-FFF2-40B4-BE49-F238E27FC236}">
                  <a16:creationId xmlns:a16="http://schemas.microsoft.com/office/drawing/2014/main" id="{1A0ED2DD-E5F4-473E-8949-9C4FD174B1D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03">
          <xdr14:nvContentPartPr>
            <xdr14:cNvPr id="1002" name="Ink 1001">
              <a:extLst>
                <a:ext uri="{FF2B5EF4-FFF2-40B4-BE49-F238E27FC236}">
                  <a16:creationId xmlns:a16="http://schemas.microsoft.com/office/drawing/2014/main" id="{92A69DFA-EBF2-4CE0-BDCA-D43162659FC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04">
          <xdr14:nvContentPartPr>
            <xdr14:cNvPr id="1003" name="Ink 1002">
              <a:extLst>
                <a:ext uri="{FF2B5EF4-FFF2-40B4-BE49-F238E27FC236}">
                  <a16:creationId xmlns:a16="http://schemas.microsoft.com/office/drawing/2014/main" id="{E4C0D62D-E2D0-4577-A7D5-283DD25F853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05">
          <xdr14:nvContentPartPr>
            <xdr14:cNvPr id="1004" name="Ink 1003">
              <a:extLst>
                <a:ext uri="{FF2B5EF4-FFF2-40B4-BE49-F238E27FC236}">
                  <a16:creationId xmlns:a16="http://schemas.microsoft.com/office/drawing/2014/main" id="{3AFC9F06-E27A-4162-9578-318133A57AB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06">
          <xdr14:nvContentPartPr>
            <xdr14:cNvPr id="1005" name="Ink 1004">
              <a:extLst>
                <a:ext uri="{FF2B5EF4-FFF2-40B4-BE49-F238E27FC236}">
                  <a16:creationId xmlns:a16="http://schemas.microsoft.com/office/drawing/2014/main" id="{B68EB8B6-0D17-4E50-BB3A-FA5768CFBED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07">
          <xdr14:nvContentPartPr>
            <xdr14:cNvPr id="1006" name="Ink 1005">
              <a:extLst>
                <a:ext uri="{FF2B5EF4-FFF2-40B4-BE49-F238E27FC236}">
                  <a16:creationId xmlns:a16="http://schemas.microsoft.com/office/drawing/2014/main" id="{0BF2F1D7-027F-4999-B27A-6FBB56EC118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08">
          <xdr14:nvContentPartPr>
            <xdr14:cNvPr id="1007" name="Ink 1006">
              <a:extLst>
                <a:ext uri="{FF2B5EF4-FFF2-40B4-BE49-F238E27FC236}">
                  <a16:creationId xmlns:a16="http://schemas.microsoft.com/office/drawing/2014/main" id="{0AF4130F-3A3E-4761-A716-6DC4D2C0605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09">
          <xdr14:nvContentPartPr>
            <xdr14:cNvPr id="1008" name="Ink 1007">
              <a:extLst>
                <a:ext uri="{FF2B5EF4-FFF2-40B4-BE49-F238E27FC236}">
                  <a16:creationId xmlns:a16="http://schemas.microsoft.com/office/drawing/2014/main" id="{EB2DEE95-DDB0-4C9B-9830-ECF08A67B9B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10">
          <xdr14:nvContentPartPr>
            <xdr14:cNvPr id="1009" name="Ink 1008">
              <a:extLst>
                <a:ext uri="{FF2B5EF4-FFF2-40B4-BE49-F238E27FC236}">
                  <a16:creationId xmlns:a16="http://schemas.microsoft.com/office/drawing/2014/main" id="{0AE759DE-53E1-42C5-9252-E4789685EFF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11">
          <xdr14:nvContentPartPr>
            <xdr14:cNvPr id="1010" name="Ink 1009">
              <a:extLst>
                <a:ext uri="{FF2B5EF4-FFF2-40B4-BE49-F238E27FC236}">
                  <a16:creationId xmlns:a16="http://schemas.microsoft.com/office/drawing/2014/main" id="{24150330-9A51-43D7-9975-191AFBE65BD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12">
          <xdr14:nvContentPartPr>
            <xdr14:cNvPr id="1011" name="Ink 1010">
              <a:extLst>
                <a:ext uri="{FF2B5EF4-FFF2-40B4-BE49-F238E27FC236}">
                  <a16:creationId xmlns:a16="http://schemas.microsoft.com/office/drawing/2014/main" id="{EA1D389D-93AC-4857-BDFD-92B71549C2C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13">
          <xdr14:nvContentPartPr>
            <xdr14:cNvPr id="1012" name="Ink 1011">
              <a:extLst>
                <a:ext uri="{FF2B5EF4-FFF2-40B4-BE49-F238E27FC236}">
                  <a16:creationId xmlns:a16="http://schemas.microsoft.com/office/drawing/2014/main" id="{7BFE4555-5527-48BF-81E5-E6FEAE3138D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14">
          <xdr14:nvContentPartPr>
            <xdr14:cNvPr id="1013" name="Ink 1012">
              <a:extLst>
                <a:ext uri="{FF2B5EF4-FFF2-40B4-BE49-F238E27FC236}">
                  <a16:creationId xmlns:a16="http://schemas.microsoft.com/office/drawing/2014/main" id="{AE2A9603-4AB1-4BBF-84CA-4FF888F0D95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15">
          <xdr14:nvContentPartPr>
            <xdr14:cNvPr id="1014" name="Ink 1013">
              <a:extLst>
                <a:ext uri="{FF2B5EF4-FFF2-40B4-BE49-F238E27FC236}">
                  <a16:creationId xmlns:a16="http://schemas.microsoft.com/office/drawing/2014/main" id="{FD05541E-96D3-494A-BC92-0B8DC714115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16">
          <xdr14:nvContentPartPr>
            <xdr14:cNvPr id="1015" name="Ink 1014">
              <a:extLst>
                <a:ext uri="{FF2B5EF4-FFF2-40B4-BE49-F238E27FC236}">
                  <a16:creationId xmlns:a16="http://schemas.microsoft.com/office/drawing/2014/main" id="{B29711D7-BE51-41E7-BCDD-EA7DB34E954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17">
          <xdr14:nvContentPartPr>
            <xdr14:cNvPr id="1016" name="Ink 1015">
              <a:extLst>
                <a:ext uri="{FF2B5EF4-FFF2-40B4-BE49-F238E27FC236}">
                  <a16:creationId xmlns:a16="http://schemas.microsoft.com/office/drawing/2014/main" id="{6E950AEA-CB4A-4564-B6E0-106EC1D2F7B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18">
          <xdr14:nvContentPartPr>
            <xdr14:cNvPr id="1017" name="Ink 1016">
              <a:extLst>
                <a:ext uri="{FF2B5EF4-FFF2-40B4-BE49-F238E27FC236}">
                  <a16:creationId xmlns:a16="http://schemas.microsoft.com/office/drawing/2014/main" id="{1A266243-2E86-4EF4-8616-879E44A0363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19">
          <xdr14:nvContentPartPr>
            <xdr14:cNvPr id="1018" name="Ink 1017">
              <a:extLst>
                <a:ext uri="{FF2B5EF4-FFF2-40B4-BE49-F238E27FC236}">
                  <a16:creationId xmlns:a16="http://schemas.microsoft.com/office/drawing/2014/main" id="{BACB65B5-7291-4AD0-AEF6-F3C7B75FB9A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20">
          <xdr14:nvContentPartPr>
            <xdr14:cNvPr id="1019" name="Ink 1018">
              <a:extLst>
                <a:ext uri="{FF2B5EF4-FFF2-40B4-BE49-F238E27FC236}">
                  <a16:creationId xmlns:a16="http://schemas.microsoft.com/office/drawing/2014/main" id="{7B314461-8811-429E-909A-8D9E616A067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21">
          <xdr14:nvContentPartPr>
            <xdr14:cNvPr id="1020" name="Ink 1019">
              <a:extLst>
                <a:ext uri="{FF2B5EF4-FFF2-40B4-BE49-F238E27FC236}">
                  <a16:creationId xmlns:a16="http://schemas.microsoft.com/office/drawing/2014/main" id="{45669BB4-67BD-411F-9C2C-9E1EB27E93E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22">
          <xdr14:nvContentPartPr>
            <xdr14:cNvPr id="1021" name="Ink 1020">
              <a:extLst>
                <a:ext uri="{FF2B5EF4-FFF2-40B4-BE49-F238E27FC236}">
                  <a16:creationId xmlns:a16="http://schemas.microsoft.com/office/drawing/2014/main" id="{6E67E60F-FD5D-4B08-BBA9-3A8F93FE5B2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23">
          <xdr14:nvContentPartPr>
            <xdr14:cNvPr id="1022" name="Ink 1021">
              <a:extLst>
                <a:ext uri="{FF2B5EF4-FFF2-40B4-BE49-F238E27FC236}">
                  <a16:creationId xmlns:a16="http://schemas.microsoft.com/office/drawing/2014/main" id="{2AEC68ED-9126-4DC6-8213-5850FE12A81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24">
          <xdr14:nvContentPartPr>
            <xdr14:cNvPr id="1023" name="Ink 1022">
              <a:extLst>
                <a:ext uri="{FF2B5EF4-FFF2-40B4-BE49-F238E27FC236}">
                  <a16:creationId xmlns:a16="http://schemas.microsoft.com/office/drawing/2014/main" id="{4FA45807-63A3-4D6C-97D3-B2313026B2C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25">
          <xdr14:nvContentPartPr>
            <xdr14:cNvPr id="1024" name="Ink 1023">
              <a:extLst>
                <a:ext uri="{FF2B5EF4-FFF2-40B4-BE49-F238E27FC236}">
                  <a16:creationId xmlns:a16="http://schemas.microsoft.com/office/drawing/2014/main" id="{D5EF5C1D-89FB-4922-84E5-611745F939C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26">
          <xdr14:nvContentPartPr>
            <xdr14:cNvPr id="1025" name="Ink 1024">
              <a:extLst>
                <a:ext uri="{FF2B5EF4-FFF2-40B4-BE49-F238E27FC236}">
                  <a16:creationId xmlns:a16="http://schemas.microsoft.com/office/drawing/2014/main" id="{E2B0B2B9-F2C9-45E0-AC44-A1A481BA87D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27">
          <xdr14:nvContentPartPr>
            <xdr14:cNvPr id="1026" name="Ink 1025">
              <a:extLst>
                <a:ext uri="{FF2B5EF4-FFF2-40B4-BE49-F238E27FC236}">
                  <a16:creationId xmlns:a16="http://schemas.microsoft.com/office/drawing/2014/main" id="{8A80BDDF-0219-45DD-81D7-5D2B4A0CC25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28">
          <xdr14:nvContentPartPr>
            <xdr14:cNvPr id="1027" name="Ink 1026">
              <a:extLst>
                <a:ext uri="{FF2B5EF4-FFF2-40B4-BE49-F238E27FC236}">
                  <a16:creationId xmlns:a16="http://schemas.microsoft.com/office/drawing/2014/main" id="{5C4E7FD7-2F46-4F39-94D0-D7270941FA1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29">
          <xdr14:nvContentPartPr>
            <xdr14:cNvPr id="1028" name="Ink 1027">
              <a:extLst>
                <a:ext uri="{FF2B5EF4-FFF2-40B4-BE49-F238E27FC236}">
                  <a16:creationId xmlns:a16="http://schemas.microsoft.com/office/drawing/2014/main" id="{C949074E-60B1-479D-B1B3-196452A6FF5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30">
          <xdr14:nvContentPartPr>
            <xdr14:cNvPr id="1029" name="Ink 1028">
              <a:extLst>
                <a:ext uri="{FF2B5EF4-FFF2-40B4-BE49-F238E27FC236}">
                  <a16:creationId xmlns:a16="http://schemas.microsoft.com/office/drawing/2014/main" id="{4DD8AE41-A2C7-4CA5-B1DC-54C47D4FFA4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31">
          <xdr14:nvContentPartPr>
            <xdr14:cNvPr id="1030" name="Ink 1029">
              <a:extLst>
                <a:ext uri="{FF2B5EF4-FFF2-40B4-BE49-F238E27FC236}">
                  <a16:creationId xmlns:a16="http://schemas.microsoft.com/office/drawing/2014/main" id="{46AD9F28-46AA-4376-BA11-5FAB5813108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32">
          <xdr14:nvContentPartPr>
            <xdr14:cNvPr id="1031" name="Ink 1030">
              <a:extLst>
                <a:ext uri="{FF2B5EF4-FFF2-40B4-BE49-F238E27FC236}">
                  <a16:creationId xmlns:a16="http://schemas.microsoft.com/office/drawing/2014/main" id="{D5690C74-9CA9-4B8A-A455-29EF134444D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33">
          <xdr14:nvContentPartPr>
            <xdr14:cNvPr id="1032" name="Ink 1031">
              <a:extLst>
                <a:ext uri="{FF2B5EF4-FFF2-40B4-BE49-F238E27FC236}">
                  <a16:creationId xmlns:a16="http://schemas.microsoft.com/office/drawing/2014/main" id="{93EC14EF-1072-4234-8B55-9EF71F596B8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34">
          <xdr14:nvContentPartPr>
            <xdr14:cNvPr id="1033" name="Ink 1032">
              <a:extLst>
                <a:ext uri="{FF2B5EF4-FFF2-40B4-BE49-F238E27FC236}">
                  <a16:creationId xmlns:a16="http://schemas.microsoft.com/office/drawing/2014/main" id="{48162809-2861-4CE0-8D08-7E224CB0247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35">
          <xdr14:nvContentPartPr>
            <xdr14:cNvPr id="1034" name="Ink 1033">
              <a:extLst>
                <a:ext uri="{FF2B5EF4-FFF2-40B4-BE49-F238E27FC236}">
                  <a16:creationId xmlns:a16="http://schemas.microsoft.com/office/drawing/2014/main" id="{5D5CA775-5330-42F4-A7FB-89EE4566B73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36">
          <xdr14:nvContentPartPr>
            <xdr14:cNvPr id="1035" name="Ink 1034">
              <a:extLst>
                <a:ext uri="{FF2B5EF4-FFF2-40B4-BE49-F238E27FC236}">
                  <a16:creationId xmlns:a16="http://schemas.microsoft.com/office/drawing/2014/main" id="{B8FC3205-B05A-47BA-8A1F-DC453A57BF4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37">
          <xdr14:nvContentPartPr>
            <xdr14:cNvPr id="1036" name="Ink 1035">
              <a:extLst>
                <a:ext uri="{FF2B5EF4-FFF2-40B4-BE49-F238E27FC236}">
                  <a16:creationId xmlns:a16="http://schemas.microsoft.com/office/drawing/2014/main" id="{879D8350-C393-4B00-A18D-72EEC0BE240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38">
          <xdr14:nvContentPartPr>
            <xdr14:cNvPr id="1037" name="Ink 1036">
              <a:extLst>
                <a:ext uri="{FF2B5EF4-FFF2-40B4-BE49-F238E27FC236}">
                  <a16:creationId xmlns:a16="http://schemas.microsoft.com/office/drawing/2014/main" id="{08252984-D738-4109-BF6F-68601C8EE4C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39">
          <xdr14:nvContentPartPr>
            <xdr14:cNvPr id="1038" name="Ink 1037">
              <a:extLst>
                <a:ext uri="{FF2B5EF4-FFF2-40B4-BE49-F238E27FC236}">
                  <a16:creationId xmlns:a16="http://schemas.microsoft.com/office/drawing/2014/main" id="{E308C96F-B7C7-4EA3-A5BC-6CF288FE67D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40">
          <xdr14:nvContentPartPr>
            <xdr14:cNvPr id="1039" name="Ink 1038">
              <a:extLst>
                <a:ext uri="{FF2B5EF4-FFF2-40B4-BE49-F238E27FC236}">
                  <a16:creationId xmlns:a16="http://schemas.microsoft.com/office/drawing/2014/main" id="{A1FA5BD9-FAA5-4D80-B0B0-0A5590ADE05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41">
          <xdr14:nvContentPartPr>
            <xdr14:cNvPr id="1040" name="Ink 1039">
              <a:extLst>
                <a:ext uri="{FF2B5EF4-FFF2-40B4-BE49-F238E27FC236}">
                  <a16:creationId xmlns:a16="http://schemas.microsoft.com/office/drawing/2014/main" id="{85A14C10-7D6A-4542-B1DE-18AF269B9B1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42">
          <xdr14:nvContentPartPr>
            <xdr14:cNvPr id="1041" name="Ink 1040">
              <a:extLst>
                <a:ext uri="{FF2B5EF4-FFF2-40B4-BE49-F238E27FC236}">
                  <a16:creationId xmlns:a16="http://schemas.microsoft.com/office/drawing/2014/main" id="{8A068129-85D4-430A-A1A0-22457F568A9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43">
          <xdr14:nvContentPartPr>
            <xdr14:cNvPr id="1042" name="Ink 1041">
              <a:extLst>
                <a:ext uri="{FF2B5EF4-FFF2-40B4-BE49-F238E27FC236}">
                  <a16:creationId xmlns:a16="http://schemas.microsoft.com/office/drawing/2014/main" id="{DE728A57-BA17-45EA-B8E6-6C0DD3C1CA8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44">
          <xdr14:nvContentPartPr>
            <xdr14:cNvPr id="1043" name="Ink 1042">
              <a:extLst>
                <a:ext uri="{FF2B5EF4-FFF2-40B4-BE49-F238E27FC236}">
                  <a16:creationId xmlns:a16="http://schemas.microsoft.com/office/drawing/2014/main" id="{91DAA956-3071-4B67-AF11-F46441FC81D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45">
          <xdr14:nvContentPartPr>
            <xdr14:cNvPr id="1044" name="Ink 1043">
              <a:extLst>
                <a:ext uri="{FF2B5EF4-FFF2-40B4-BE49-F238E27FC236}">
                  <a16:creationId xmlns:a16="http://schemas.microsoft.com/office/drawing/2014/main" id="{BEB549BA-6389-42B5-86FF-7D5A6FBF368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46">
          <xdr14:nvContentPartPr>
            <xdr14:cNvPr id="1045" name="Ink 1044">
              <a:extLst>
                <a:ext uri="{FF2B5EF4-FFF2-40B4-BE49-F238E27FC236}">
                  <a16:creationId xmlns:a16="http://schemas.microsoft.com/office/drawing/2014/main" id="{2EA65754-4BAA-4194-BB73-87BBED26F3D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47">
          <xdr14:nvContentPartPr>
            <xdr14:cNvPr id="1046" name="Ink 1045">
              <a:extLst>
                <a:ext uri="{FF2B5EF4-FFF2-40B4-BE49-F238E27FC236}">
                  <a16:creationId xmlns:a16="http://schemas.microsoft.com/office/drawing/2014/main" id="{0A4417F4-66D1-4BE9-BD92-7C0CEDD89C3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48">
          <xdr14:nvContentPartPr>
            <xdr14:cNvPr id="1047" name="Ink 1046">
              <a:extLst>
                <a:ext uri="{FF2B5EF4-FFF2-40B4-BE49-F238E27FC236}">
                  <a16:creationId xmlns:a16="http://schemas.microsoft.com/office/drawing/2014/main" id="{87C0A7C3-029E-4E00-A656-68653921A60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49">
          <xdr14:nvContentPartPr>
            <xdr14:cNvPr id="1048" name="Ink 1047">
              <a:extLst>
                <a:ext uri="{FF2B5EF4-FFF2-40B4-BE49-F238E27FC236}">
                  <a16:creationId xmlns:a16="http://schemas.microsoft.com/office/drawing/2014/main" id="{51865F0C-B115-4C79-8F3F-E29DE6D2E36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50">
          <xdr14:nvContentPartPr>
            <xdr14:cNvPr id="1049" name="Ink 1048">
              <a:extLst>
                <a:ext uri="{FF2B5EF4-FFF2-40B4-BE49-F238E27FC236}">
                  <a16:creationId xmlns:a16="http://schemas.microsoft.com/office/drawing/2014/main" id="{C48232FC-D493-4D8E-9BA2-36D986631D3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51">
          <xdr14:nvContentPartPr>
            <xdr14:cNvPr id="1050" name="Ink 1049">
              <a:extLst>
                <a:ext uri="{FF2B5EF4-FFF2-40B4-BE49-F238E27FC236}">
                  <a16:creationId xmlns:a16="http://schemas.microsoft.com/office/drawing/2014/main" id="{1F481D66-69A1-45EF-ACC3-DB6E2C89A3E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52">
          <xdr14:nvContentPartPr>
            <xdr14:cNvPr id="1051" name="Ink 1050">
              <a:extLst>
                <a:ext uri="{FF2B5EF4-FFF2-40B4-BE49-F238E27FC236}">
                  <a16:creationId xmlns:a16="http://schemas.microsoft.com/office/drawing/2014/main" id="{A5A03CA6-B0E9-4FD1-9690-CEEA5BCAF44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53">
          <xdr14:nvContentPartPr>
            <xdr14:cNvPr id="1052" name="Ink 1051">
              <a:extLst>
                <a:ext uri="{FF2B5EF4-FFF2-40B4-BE49-F238E27FC236}">
                  <a16:creationId xmlns:a16="http://schemas.microsoft.com/office/drawing/2014/main" id="{7C7444C9-B880-49EE-9DDD-ADE6E7CAF40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54">
          <xdr14:nvContentPartPr>
            <xdr14:cNvPr id="1053" name="Ink 1052">
              <a:extLst>
                <a:ext uri="{FF2B5EF4-FFF2-40B4-BE49-F238E27FC236}">
                  <a16:creationId xmlns:a16="http://schemas.microsoft.com/office/drawing/2014/main" id="{8B0B8EBD-01F6-4194-A93E-DDEF6EF1EF3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55">
          <xdr14:nvContentPartPr>
            <xdr14:cNvPr id="1054" name="Ink 1053">
              <a:extLst>
                <a:ext uri="{FF2B5EF4-FFF2-40B4-BE49-F238E27FC236}">
                  <a16:creationId xmlns:a16="http://schemas.microsoft.com/office/drawing/2014/main" id="{D5A70F41-DEBF-4DE6-9AFD-2B0352C2DAB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56">
          <xdr14:nvContentPartPr>
            <xdr14:cNvPr id="1055" name="Ink 1054">
              <a:extLst>
                <a:ext uri="{FF2B5EF4-FFF2-40B4-BE49-F238E27FC236}">
                  <a16:creationId xmlns:a16="http://schemas.microsoft.com/office/drawing/2014/main" id="{1DF3A2A5-92B4-4208-B3FB-803B1B7236B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57">
          <xdr14:nvContentPartPr>
            <xdr14:cNvPr id="1056" name="Ink 1055">
              <a:extLst>
                <a:ext uri="{FF2B5EF4-FFF2-40B4-BE49-F238E27FC236}">
                  <a16:creationId xmlns:a16="http://schemas.microsoft.com/office/drawing/2014/main" id="{60E039B2-1CB7-4FDA-BD65-3C27F356100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58">
          <xdr14:nvContentPartPr>
            <xdr14:cNvPr id="1057" name="Ink 1056">
              <a:extLst>
                <a:ext uri="{FF2B5EF4-FFF2-40B4-BE49-F238E27FC236}">
                  <a16:creationId xmlns:a16="http://schemas.microsoft.com/office/drawing/2014/main" id="{D31162E0-3516-4245-852A-99C1B596591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59">
          <xdr14:nvContentPartPr>
            <xdr14:cNvPr id="1058" name="Ink 1057">
              <a:extLst>
                <a:ext uri="{FF2B5EF4-FFF2-40B4-BE49-F238E27FC236}">
                  <a16:creationId xmlns:a16="http://schemas.microsoft.com/office/drawing/2014/main" id="{CE65712E-3A70-42D9-A0CD-A5F96758C2D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60">
          <xdr14:nvContentPartPr>
            <xdr14:cNvPr id="1059" name="Ink 1058">
              <a:extLst>
                <a:ext uri="{FF2B5EF4-FFF2-40B4-BE49-F238E27FC236}">
                  <a16:creationId xmlns:a16="http://schemas.microsoft.com/office/drawing/2014/main" id="{E2AB7EC0-CF84-4EB4-91B8-FBCC07583B2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61">
          <xdr14:nvContentPartPr>
            <xdr14:cNvPr id="1060" name="Ink 1059">
              <a:extLst>
                <a:ext uri="{FF2B5EF4-FFF2-40B4-BE49-F238E27FC236}">
                  <a16:creationId xmlns:a16="http://schemas.microsoft.com/office/drawing/2014/main" id="{CA3E0BFC-D98D-42D2-81AA-36987A171DC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62">
          <xdr14:nvContentPartPr>
            <xdr14:cNvPr id="1061" name="Ink 1060">
              <a:extLst>
                <a:ext uri="{FF2B5EF4-FFF2-40B4-BE49-F238E27FC236}">
                  <a16:creationId xmlns:a16="http://schemas.microsoft.com/office/drawing/2014/main" id="{42312EC9-3C00-413C-8999-01EDFA656FB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63">
          <xdr14:nvContentPartPr>
            <xdr14:cNvPr id="1062" name="Ink 1061">
              <a:extLst>
                <a:ext uri="{FF2B5EF4-FFF2-40B4-BE49-F238E27FC236}">
                  <a16:creationId xmlns:a16="http://schemas.microsoft.com/office/drawing/2014/main" id="{4EAA0A29-AC61-418F-902C-55C615BA28B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64">
          <xdr14:nvContentPartPr>
            <xdr14:cNvPr id="1063" name="Ink 1062">
              <a:extLst>
                <a:ext uri="{FF2B5EF4-FFF2-40B4-BE49-F238E27FC236}">
                  <a16:creationId xmlns:a16="http://schemas.microsoft.com/office/drawing/2014/main" id="{0D5E005D-DE48-4574-9D5A-CF8D02C5AD2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65">
          <xdr14:nvContentPartPr>
            <xdr14:cNvPr id="1064" name="Ink 1063">
              <a:extLst>
                <a:ext uri="{FF2B5EF4-FFF2-40B4-BE49-F238E27FC236}">
                  <a16:creationId xmlns:a16="http://schemas.microsoft.com/office/drawing/2014/main" id="{6E89C4B9-9F03-44EA-A03C-927D41E8248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66">
          <xdr14:nvContentPartPr>
            <xdr14:cNvPr id="1065" name="Ink 1064">
              <a:extLst>
                <a:ext uri="{FF2B5EF4-FFF2-40B4-BE49-F238E27FC236}">
                  <a16:creationId xmlns:a16="http://schemas.microsoft.com/office/drawing/2014/main" id="{B8767F3F-EA46-49D3-B7CF-C2067C20F12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67">
          <xdr14:nvContentPartPr>
            <xdr14:cNvPr id="1066" name="Ink 1065">
              <a:extLst>
                <a:ext uri="{FF2B5EF4-FFF2-40B4-BE49-F238E27FC236}">
                  <a16:creationId xmlns:a16="http://schemas.microsoft.com/office/drawing/2014/main" id="{4E4D5701-A5B2-4B60-8E95-4367221E0BD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68">
          <xdr14:nvContentPartPr>
            <xdr14:cNvPr id="1067" name="Ink 1066">
              <a:extLst>
                <a:ext uri="{FF2B5EF4-FFF2-40B4-BE49-F238E27FC236}">
                  <a16:creationId xmlns:a16="http://schemas.microsoft.com/office/drawing/2014/main" id="{B3CE92F9-3ED5-4580-826A-5629AA230A2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69">
          <xdr14:nvContentPartPr>
            <xdr14:cNvPr id="1068" name="Ink 1067">
              <a:extLst>
                <a:ext uri="{FF2B5EF4-FFF2-40B4-BE49-F238E27FC236}">
                  <a16:creationId xmlns:a16="http://schemas.microsoft.com/office/drawing/2014/main" id="{22E81DC5-8ACE-4ACB-8C41-15BEB2F11D3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70">
          <xdr14:nvContentPartPr>
            <xdr14:cNvPr id="1069" name="Ink 1068">
              <a:extLst>
                <a:ext uri="{FF2B5EF4-FFF2-40B4-BE49-F238E27FC236}">
                  <a16:creationId xmlns:a16="http://schemas.microsoft.com/office/drawing/2014/main" id="{E3636230-31ED-4BCB-BACC-5A8B471A795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71">
          <xdr14:nvContentPartPr>
            <xdr14:cNvPr id="1070" name="Ink 1069">
              <a:extLst>
                <a:ext uri="{FF2B5EF4-FFF2-40B4-BE49-F238E27FC236}">
                  <a16:creationId xmlns:a16="http://schemas.microsoft.com/office/drawing/2014/main" id="{7EBF3295-CCC0-4E56-B522-3C9546149F8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72">
          <xdr14:nvContentPartPr>
            <xdr14:cNvPr id="1071" name="Ink 1070">
              <a:extLst>
                <a:ext uri="{FF2B5EF4-FFF2-40B4-BE49-F238E27FC236}">
                  <a16:creationId xmlns:a16="http://schemas.microsoft.com/office/drawing/2014/main" id="{CC9DECE6-CBEB-4E24-971E-9539964C5E1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73">
          <xdr14:nvContentPartPr>
            <xdr14:cNvPr id="1072" name="Ink 1071">
              <a:extLst>
                <a:ext uri="{FF2B5EF4-FFF2-40B4-BE49-F238E27FC236}">
                  <a16:creationId xmlns:a16="http://schemas.microsoft.com/office/drawing/2014/main" id="{60E4B7D8-9B08-47A1-AFEE-6B23EFCCAAA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74">
          <xdr14:nvContentPartPr>
            <xdr14:cNvPr id="1073" name="Ink 1072">
              <a:extLst>
                <a:ext uri="{FF2B5EF4-FFF2-40B4-BE49-F238E27FC236}">
                  <a16:creationId xmlns:a16="http://schemas.microsoft.com/office/drawing/2014/main" id="{89158FF8-3797-4834-847D-D9A413375B4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75">
          <xdr14:nvContentPartPr>
            <xdr14:cNvPr id="1074" name="Ink 1073">
              <a:extLst>
                <a:ext uri="{FF2B5EF4-FFF2-40B4-BE49-F238E27FC236}">
                  <a16:creationId xmlns:a16="http://schemas.microsoft.com/office/drawing/2014/main" id="{4369CD7B-4E2D-4C6F-9DE1-0530C128BA9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76">
          <xdr14:nvContentPartPr>
            <xdr14:cNvPr id="1075" name="Ink 1074">
              <a:extLst>
                <a:ext uri="{FF2B5EF4-FFF2-40B4-BE49-F238E27FC236}">
                  <a16:creationId xmlns:a16="http://schemas.microsoft.com/office/drawing/2014/main" id="{0F7146DA-FF43-4145-879A-23476E44EB2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77">
          <xdr14:nvContentPartPr>
            <xdr14:cNvPr id="1076" name="Ink 1075">
              <a:extLst>
                <a:ext uri="{FF2B5EF4-FFF2-40B4-BE49-F238E27FC236}">
                  <a16:creationId xmlns:a16="http://schemas.microsoft.com/office/drawing/2014/main" id="{F78C8871-B3EC-419F-BC80-67A7F65C0D0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78">
          <xdr14:nvContentPartPr>
            <xdr14:cNvPr id="1077" name="Ink 1076">
              <a:extLst>
                <a:ext uri="{FF2B5EF4-FFF2-40B4-BE49-F238E27FC236}">
                  <a16:creationId xmlns:a16="http://schemas.microsoft.com/office/drawing/2014/main" id="{71C371BC-3F2B-43E6-88F9-6E4BAD4326E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79">
          <xdr14:nvContentPartPr>
            <xdr14:cNvPr id="1078" name="Ink 1077">
              <a:extLst>
                <a:ext uri="{FF2B5EF4-FFF2-40B4-BE49-F238E27FC236}">
                  <a16:creationId xmlns:a16="http://schemas.microsoft.com/office/drawing/2014/main" id="{3D92A67C-175D-4DA1-9365-63701DDECA1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80">
          <xdr14:nvContentPartPr>
            <xdr14:cNvPr id="1079" name="Ink 1078">
              <a:extLst>
                <a:ext uri="{FF2B5EF4-FFF2-40B4-BE49-F238E27FC236}">
                  <a16:creationId xmlns:a16="http://schemas.microsoft.com/office/drawing/2014/main" id="{A252A0AD-8395-4714-AEAA-8DDE8D70C1A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81">
          <xdr14:nvContentPartPr>
            <xdr14:cNvPr id="1080" name="Ink 1079">
              <a:extLst>
                <a:ext uri="{FF2B5EF4-FFF2-40B4-BE49-F238E27FC236}">
                  <a16:creationId xmlns:a16="http://schemas.microsoft.com/office/drawing/2014/main" id="{CCD8E6A3-0BFE-4945-9852-15B31B3DA35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82">
          <xdr14:nvContentPartPr>
            <xdr14:cNvPr id="1081" name="Ink 1080">
              <a:extLst>
                <a:ext uri="{FF2B5EF4-FFF2-40B4-BE49-F238E27FC236}">
                  <a16:creationId xmlns:a16="http://schemas.microsoft.com/office/drawing/2014/main" id="{0AE666FC-8949-4802-A0E6-433C77400D4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83">
          <xdr14:nvContentPartPr>
            <xdr14:cNvPr id="1082" name="Ink 1081">
              <a:extLst>
                <a:ext uri="{FF2B5EF4-FFF2-40B4-BE49-F238E27FC236}">
                  <a16:creationId xmlns:a16="http://schemas.microsoft.com/office/drawing/2014/main" id="{95A98DDF-36A8-40D4-B04D-646E4F9C842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84">
          <xdr14:nvContentPartPr>
            <xdr14:cNvPr id="1083" name="Ink 1082">
              <a:extLst>
                <a:ext uri="{FF2B5EF4-FFF2-40B4-BE49-F238E27FC236}">
                  <a16:creationId xmlns:a16="http://schemas.microsoft.com/office/drawing/2014/main" id="{4A91C8AC-C7B7-4C0E-BDB7-052BFB8D4E8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85">
          <xdr14:nvContentPartPr>
            <xdr14:cNvPr id="1084" name="Ink 1083">
              <a:extLst>
                <a:ext uri="{FF2B5EF4-FFF2-40B4-BE49-F238E27FC236}">
                  <a16:creationId xmlns:a16="http://schemas.microsoft.com/office/drawing/2014/main" id="{DC8146A0-C6D1-43B9-8885-B629BDCD88A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86">
          <xdr14:nvContentPartPr>
            <xdr14:cNvPr id="1085" name="Ink 1084">
              <a:extLst>
                <a:ext uri="{FF2B5EF4-FFF2-40B4-BE49-F238E27FC236}">
                  <a16:creationId xmlns:a16="http://schemas.microsoft.com/office/drawing/2014/main" id="{E1A85DA3-A905-4D2B-B500-86C0445C4B8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87">
          <xdr14:nvContentPartPr>
            <xdr14:cNvPr id="1086" name="Ink 1085">
              <a:extLst>
                <a:ext uri="{FF2B5EF4-FFF2-40B4-BE49-F238E27FC236}">
                  <a16:creationId xmlns:a16="http://schemas.microsoft.com/office/drawing/2014/main" id="{5A4DF652-05BA-4343-99F4-600B6C3010B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88">
          <xdr14:nvContentPartPr>
            <xdr14:cNvPr id="1087" name="Ink 1086">
              <a:extLst>
                <a:ext uri="{FF2B5EF4-FFF2-40B4-BE49-F238E27FC236}">
                  <a16:creationId xmlns:a16="http://schemas.microsoft.com/office/drawing/2014/main" id="{E1B04F6C-DB72-42FC-84D9-AC3343A4E4E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89">
          <xdr14:nvContentPartPr>
            <xdr14:cNvPr id="1088" name="Ink 1087">
              <a:extLst>
                <a:ext uri="{FF2B5EF4-FFF2-40B4-BE49-F238E27FC236}">
                  <a16:creationId xmlns:a16="http://schemas.microsoft.com/office/drawing/2014/main" id="{9E51E600-E399-4D27-A802-3696A1D9E79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90">
          <xdr14:nvContentPartPr>
            <xdr14:cNvPr id="1089" name="Ink 1088">
              <a:extLst>
                <a:ext uri="{FF2B5EF4-FFF2-40B4-BE49-F238E27FC236}">
                  <a16:creationId xmlns:a16="http://schemas.microsoft.com/office/drawing/2014/main" id="{647C3A7F-CA7F-48F2-A016-863E1723125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91">
          <xdr14:nvContentPartPr>
            <xdr14:cNvPr id="1090" name="Ink 1089">
              <a:extLst>
                <a:ext uri="{FF2B5EF4-FFF2-40B4-BE49-F238E27FC236}">
                  <a16:creationId xmlns:a16="http://schemas.microsoft.com/office/drawing/2014/main" id="{A27EC803-18DD-4A27-90D0-F0D03735281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92">
          <xdr14:nvContentPartPr>
            <xdr14:cNvPr id="1091" name="Ink 1090">
              <a:extLst>
                <a:ext uri="{FF2B5EF4-FFF2-40B4-BE49-F238E27FC236}">
                  <a16:creationId xmlns:a16="http://schemas.microsoft.com/office/drawing/2014/main" id="{808C3F71-9285-4646-B074-C463C23499F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93">
          <xdr14:nvContentPartPr>
            <xdr14:cNvPr id="1092" name="Ink 1091">
              <a:extLst>
                <a:ext uri="{FF2B5EF4-FFF2-40B4-BE49-F238E27FC236}">
                  <a16:creationId xmlns:a16="http://schemas.microsoft.com/office/drawing/2014/main" id="{180C5940-7D6B-4C66-831B-377FC4102AB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94">
          <xdr14:nvContentPartPr>
            <xdr14:cNvPr id="1093" name="Ink 1092">
              <a:extLst>
                <a:ext uri="{FF2B5EF4-FFF2-40B4-BE49-F238E27FC236}">
                  <a16:creationId xmlns:a16="http://schemas.microsoft.com/office/drawing/2014/main" id="{8354E2D9-809E-4719-AF26-8ABD17075A2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95">
          <xdr14:nvContentPartPr>
            <xdr14:cNvPr id="1094" name="Ink 1093">
              <a:extLst>
                <a:ext uri="{FF2B5EF4-FFF2-40B4-BE49-F238E27FC236}">
                  <a16:creationId xmlns:a16="http://schemas.microsoft.com/office/drawing/2014/main" id="{28E321C0-4D69-4A4B-B586-EF35F77F961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96">
          <xdr14:nvContentPartPr>
            <xdr14:cNvPr id="1095" name="Ink 1094">
              <a:extLst>
                <a:ext uri="{FF2B5EF4-FFF2-40B4-BE49-F238E27FC236}">
                  <a16:creationId xmlns:a16="http://schemas.microsoft.com/office/drawing/2014/main" id="{3A3B5DBA-6978-4929-9C9F-94F84D67EA3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97">
          <xdr14:nvContentPartPr>
            <xdr14:cNvPr id="1096" name="Ink 1095">
              <a:extLst>
                <a:ext uri="{FF2B5EF4-FFF2-40B4-BE49-F238E27FC236}">
                  <a16:creationId xmlns:a16="http://schemas.microsoft.com/office/drawing/2014/main" id="{6DC25E15-0890-4A7C-AD3D-228DF8E1C45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98">
          <xdr14:nvContentPartPr>
            <xdr14:cNvPr id="1097" name="Ink 1096">
              <a:extLst>
                <a:ext uri="{FF2B5EF4-FFF2-40B4-BE49-F238E27FC236}">
                  <a16:creationId xmlns:a16="http://schemas.microsoft.com/office/drawing/2014/main" id="{A71B30CC-7F5D-4E88-95FB-0FB045B7FEC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099">
          <xdr14:nvContentPartPr>
            <xdr14:cNvPr id="1098" name="Ink 1097">
              <a:extLst>
                <a:ext uri="{FF2B5EF4-FFF2-40B4-BE49-F238E27FC236}">
                  <a16:creationId xmlns:a16="http://schemas.microsoft.com/office/drawing/2014/main" id="{D8089712-3731-4242-AEFB-8D59E4D4441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00">
          <xdr14:nvContentPartPr>
            <xdr14:cNvPr id="1099" name="Ink 1098">
              <a:extLst>
                <a:ext uri="{FF2B5EF4-FFF2-40B4-BE49-F238E27FC236}">
                  <a16:creationId xmlns:a16="http://schemas.microsoft.com/office/drawing/2014/main" id="{302A8305-420D-4630-B84B-82BABF96E1E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01">
          <xdr14:nvContentPartPr>
            <xdr14:cNvPr id="1100" name="Ink 1099">
              <a:extLst>
                <a:ext uri="{FF2B5EF4-FFF2-40B4-BE49-F238E27FC236}">
                  <a16:creationId xmlns:a16="http://schemas.microsoft.com/office/drawing/2014/main" id="{8399D9C6-F2AE-4DF1-87EB-B30EC50F6EA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02">
          <xdr14:nvContentPartPr>
            <xdr14:cNvPr id="1101" name="Ink 1100">
              <a:extLst>
                <a:ext uri="{FF2B5EF4-FFF2-40B4-BE49-F238E27FC236}">
                  <a16:creationId xmlns:a16="http://schemas.microsoft.com/office/drawing/2014/main" id="{E6F356DF-221D-4C03-ADE4-DE782E913D3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03">
          <xdr14:nvContentPartPr>
            <xdr14:cNvPr id="1102" name="Ink 1101">
              <a:extLst>
                <a:ext uri="{FF2B5EF4-FFF2-40B4-BE49-F238E27FC236}">
                  <a16:creationId xmlns:a16="http://schemas.microsoft.com/office/drawing/2014/main" id="{B14A0F31-AF89-40EF-B7C4-2A9E372789B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04">
          <xdr14:nvContentPartPr>
            <xdr14:cNvPr id="1103" name="Ink 1102">
              <a:extLst>
                <a:ext uri="{FF2B5EF4-FFF2-40B4-BE49-F238E27FC236}">
                  <a16:creationId xmlns:a16="http://schemas.microsoft.com/office/drawing/2014/main" id="{B4E2A5CE-475F-433D-972F-1DBD71E1374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05">
          <xdr14:nvContentPartPr>
            <xdr14:cNvPr id="1104" name="Ink 1103">
              <a:extLst>
                <a:ext uri="{FF2B5EF4-FFF2-40B4-BE49-F238E27FC236}">
                  <a16:creationId xmlns:a16="http://schemas.microsoft.com/office/drawing/2014/main" id="{40FD466E-EE5E-4A41-B824-A9342B329BD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06">
          <xdr14:nvContentPartPr>
            <xdr14:cNvPr id="1105" name="Ink 1104">
              <a:extLst>
                <a:ext uri="{FF2B5EF4-FFF2-40B4-BE49-F238E27FC236}">
                  <a16:creationId xmlns:a16="http://schemas.microsoft.com/office/drawing/2014/main" id="{2F87DB19-0C0A-433C-B5C2-7268C4ACC9F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07">
          <xdr14:nvContentPartPr>
            <xdr14:cNvPr id="1106" name="Ink 1105">
              <a:extLst>
                <a:ext uri="{FF2B5EF4-FFF2-40B4-BE49-F238E27FC236}">
                  <a16:creationId xmlns:a16="http://schemas.microsoft.com/office/drawing/2014/main" id="{4D3374FA-FF6A-4BA4-A510-6A5FAE4E9B2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08">
          <xdr14:nvContentPartPr>
            <xdr14:cNvPr id="1107" name="Ink 1106">
              <a:extLst>
                <a:ext uri="{FF2B5EF4-FFF2-40B4-BE49-F238E27FC236}">
                  <a16:creationId xmlns:a16="http://schemas.microsoft.com/office/drawing/2014/main" id="{93A059DE-F424-401F-BBF9-794E84E0B9D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09">
          <xdr14:nvContentPartPr>
            <xdr14:cNvPr id="1108" name="Ink 1107">
              <a:extLst>
                <a:ext uri="{FF2B5EF4-FFF2-40B4-BE49-F238E27FC236}">
                  <a16:creationId xmlns:a16="http://schemas.microsoft.com/office/drawing/2014/main" id="{ABC0462B-D5B0-4F8E-ADBD-5A866AE2FF1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10">
          <xdr14:nvContentPartPr>
            <xdr14:cNvPr id="1109" name="Ink 1108">
              <a:extLst>
                <a:ext uri="{FF2B5EF4-FFF2-40B4-BE49-F238E27FC236}">
                  <a16:creationId xmlns:a16="http://schemas.microsoft.com/office/drawing/2014/main" id="{5A187F7D-12F9-43ED-B3D4-A9E4983A337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11">
          <xdr14:nvContentPartPr>
            <xdr14:cNvPr id="1110" name="Ink 1109">
              <a:extLst>
                <a:ext uri="{FF2B5EF4-FFF2-40B4-BE49-F238E27FC236}">
                  <a16:creationId xmlns:a16="http://schemas.microsoft.com/office/drawing/2014/main" id="{3A3DAAD9-48AB-4FB2-A2DE-CBF41853E45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12">
          <xdr14:nvContentPartPr>
            <xdr14:cNvPr id="1111" name="Ink 1110">
              <a:extLst>
                <a:ext uri="{FF2B5EF4-FFF2-40B4-BE49-F238E27FC236}">
                  <a16:creationId xmlns:a16="http://schemas.microsoft.com/office/drawing/2014/main" id="{0DEA6B20-263A-4069-AC88-8DFFC375060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13">
          <xdr14:nvContentPartPr>
            <xdr14:cNvPr id="1112" name="Ink 1111">
              <a:extLst>
                <a:ext uri="{FF2B5EF4-FFF2-40B4-BE49-F238E27FC236}">
                  <a16:creationId xmlns:a16="http://schemas.microsoft.com/office/drawing/2014/main" id="{0E905293-86C4-4F96-9A76-B248DE9A529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14">
          <xdr14:nvContentPartPr>
            <xdr14:cNvPr id="1113" name="Ink 1112">
              <a:extLst>
                <a:ext uri="{FF2B5EF4-FFF2-40B4-BE49-F238E27FC236}">
                  <a16:creationId xmlns:a16="http://schemas.microsoft.com/office/drawing/2014/main" id="{AFB958FA-5B5F-4F0F-B6F6-CD3E1C743CE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15">
          <xdr14:nvContentPartPr>
            <xdr14:cNvPr id="1114" name="Ink 1113">
              <a:extLst>
                <a:ext uri="{FF2B5EF4-FFF2-40B4-BE49-F238E27FC236}">
                  <a16:creationId xmlns:a16="http://schemas.microsoft.com/office/drawing/2014/main" id="{913FBCD3-60B4-4B78-BE21-F177D144F4D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16">
          <xdr14:nvContentPartPr>
            <xdr14:cNvPr id="1115" name="Ink 1114">
              <a:extLst>
                <a:ext uri="{FF2B5EF4-FFF2-40B4-BE49-F238E27FC236}">
                  <a16:creationId xmlns:a16="http://schemas.microsoft.com/office/drawing/2014/main" id="{0EDAA7E9-8FDA-4282-98AD-8E1195FAC1E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17">
          <xdr14:nvContentPartPr>
            <xdr14:cNvPr id="1116" name="Ink 1115">
              <a:extLst>
                <a:ext uri="{FF2B5EF4-FFF2-40B4-BE49-F238E27FC236}">
                  <a16:creationId xmlns:a16="http://schemas.microsoft.com/office/drawing/2014/main" id="{C7A03CE4-BC74-4150-9AC6-309953EDD6F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18">
          <xdr14:nvContentPartPr>
            <xdr14:cNvPr id="1117" name="Ink 1116">
              <a:extLst>
                <a:ext uri="{FF2B5EF4-FFF2-40B4-BE49-F238E27FC236}">
                  <a16:creationId xmlns:a16="http://schemas.microsoft.com/office/drawing/2014/main" id="{3334E6FA-FB7F-4FF7-8529-8600A1C7504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19">
          <xdr14:nvContentPartPr>
            <xdr14:cNvPr id="1118" name="Ink 1117">
              <a:extLst>
                <a:ext uri="{FF2B5EF4-FFF2-40B4-BE49-F238E27FC236}">
                  <a16:creationId xmlns:a16="http://schemas.microsoft.com/office/drawing/2014/main" id="{4E4BC927-E58F-437A-B981-B3B77862B1E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20">
          <xdr14:nvContentPartPr>
            <xdr14:cNvPr id="1119" name="Ink 1118">
              <a:extLst>
                <a:ext uri="{FF2B5EF4-FFF2-40B4-BE49-F238E27FC236}">
                  <a16:creationId xmlns:a16="http://schemas.microsoft.com/office/drawing/2014/main" id="{20509CA5-83F3-4451-A29F-27841E2CAC2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21">
          <xdr14:nvContentPartPr>
            <xdr14:cNvPr id="1120" name="Ink 1119">
              <a:extLst>
                <a:ext uri="{FF2B5EF4-FFF2-40B4-BE49-F238E27FC236}">
                  <a16:creationId xmlns:a16="http://schemas.microsoft.com/office/drawing/2014/main" id="{9239628C-DE0B-43ED-9411-A801F7CEEA3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22">
          <xdr14:nvContentPartPr>
            <xdr14:cNvPr id="1121" name="Ink 1120">
              <a:extLst>
                <a:ext uri="{FF2B5EF4-FFF2-40B4-BE49-F238E27FC236}">
                  <a16:creationId xmlns:a16="http://schemas.microsoft.com/office/drawing/2014/main" id="{3CD3ABA0-365C-46B0-80BA-E6F50E6E4A5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23">
          <xdr14:nvContentPartPr>
            <xdr14:cNvPr id="1122" name="Ink 1121">
              <a:extLst>
                <a:ext uri="{FF2B5EF4-FFF2-40B4-BE49-F238E27FC236}">
                  <a16:creationId xmlns:a16="http://schemas.microsoft.com/office/drawing/2014/main" id="{C0FA7815-81F3-4302-B75B-822A57ABE5E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24">
          <xdr14:nvContentPartPr>
            <xdr14:cNvPr id="1123" name="Ink 1122">
              <a:extLst>
                <a:ext uri="{FF2B5EF4-FFF2-40B4-BE49-F238E27FC236}">
                  <a16:creationId xmlns:a16="http://schemas.microsoft.com/office/drawing/2014/main" id="{E2A27873-8A0D-4D56-BB30-9112375D280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25">
          <xdr14:nvContentPartPr>
            <xdr14:cNvPr id="1124" name="Ink 1123">
              <a:extLst>
                <a:ext uri="{FF2B5EF4-FFF2-40B4-BE49-F238E27FC236}">
                  <a16:creationId xmlns:a16="http://schemas.microsoft.com/office/drawing/2014/main" id="{26FF5E4F-61ED-41FA-B9EB-0EFB2ECD630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26">
          <xdr14:nvContentPartPr>
            <xdr14:cNvPr id="1125" name="Ink 1124">
              <a:extLst>
                <a:ext uri="{FF2B5EF4-FFF2-40B4-BE49-F238E27FC236}">
                  <a16:creationId xmlns:a16="http://schemas.microsoft.com/office/drawing/2014/main" id="{F041CACB-B801-49E8-B2FD-FDF3B1801F2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27">
          <xdr14:nvContentPartPr>
            <xdr14:cNvPr id="1126" name="Ink 1125">
              <a:extLst>
                <a:ext uri="{FF2B5EF4-FFF2-40B4-BE49-F238E27FC236}">
                  <a16:creationId xmlns:a16="http://schemas.microsoft.com/office/drawing/2014/main" id="{B191854E-A72D-4B65-8FF6-4D17586A15B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28">
          <xdr14:nvContentPartPr>
            <xdr14:cNvPr id="1127" name="Ink 1126">
              <a:extLst>
                <a:ext uri="{FF2B5EF4-FFF2-40B4-BE49-F238E27FC236}">
                  <a16:creationId xmlns:a16="http://schemas.microsoft.com/office/drawing/2014/main" id="{90D1EB73-7EA3-470F-BE03-8977EFF68D9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29">
          <xdr14:nvContentPartPr>
            <xdr14:cNvPr id="1128" name="Ink 1127">
              <a:extLst>
                <a:ext uri="{FF2B5EF4-FFF2-40B4-BE49-F238E27FC236}">
                  <a16:creationId xmlns:a16="http://schemas.microsoft.com/office/drawing/2014/main" id="{7129C4F1-F00A-416F-9659-EB20859BB57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30">
          <xdr14:nvContentPartPr>
            <xdr14:cNvPr id="1129" name="Ink 1128">
              <a:extLst>
                <a:ext uri="{FF2B5EF4-FFF2-40B4-BE49-F238E27FC236}">
                  <a16:creationId xmlns:a16="http://schemas.microsoft.com/office/drawing/2014/main" id="{BC2A9202-249A-4B6F-A117-3BCB6819EF5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31">
          <xdr14:nvContentPartPr>
            <xdr14:cNvPr id="1130" name="Ink 1129">
              <a:extLst>
                <a:ext uri="{FF2B5EF4-FFF2-40B4-BE49-F238E27FC236}">
                  <a16:creationId xmlns:a16="http://schemas.microsoft.com/office/drawing/2014/main" id="{914288BE-6C11-4AA6-BF06-CBFC12330D0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32">
          <xdr14:nvContentPartPr>
            <xdr14:cNvPr id="1131" name="Ink 1130">
              <a:extLst>
                <a:ext uri="{FF2B5EF4-FFF2-40B4-BE49-F238E27FC236}">
                  <a16:creationId xmlns:a16="http://schemas.microsoft.com/office/drawing/2014/main" id="{3EBBBCBA-09E8-4DAC-BAA7-4E568B40EA5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33">
          <xdr14:nvContentPartPr>
            <xdr14:cNvPr id="1132" name="Ink 1131">
              <a:extLst>
                <a:ext uri="{FF2B5EF4-FFF2-40B4-BE49-F238E27FC236}">
                  <a16:creationId xmlns:a16="http://schemas.microsoft.com/office/drawing/2014/main" id="{371AE832-3513-4771-8B50-8BE146BBA4F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34">
          <xdr14:nvContentPartPr>
            <xdr14:cNvPr id="1133" name="Ink 1132">
              <a:extLst>
                <a:ext uri="{FF2B5EF4-FFF2-40B4-BE49-F238E27FC236}">
                  <a16:creationId xmlns:a16="http://schemas.microsoft.com/office/drawing/2014/main" id="{6B53A6AE-2168-4329-B58F-1C6F04CF6C3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35">
          <xdr14:nvContentPartPr>
            <xdr14:cNvPr id="1134" name="Ink 1133">
              <a:extLst>
                <a:ext uri="{FF2B5EF4-FFF2-40B4-BE49-F238E27FC236}">
                  <a16:creationId xmlns:a16="http://schemas.microsoft.com/office/drawing/2014/main" id="{AF997194-B2C8-4B21-A11B-467831B9460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36">
          <xdr14:nvContentPartPr>
            <xdr14:cNvPr id="1135" name="Ink 1134">
              <a:extLst>
                <a:ext uri="{FF2B5EF4-FFF2-40B4-BE49-F238E27FC236}">
                  <a16:creationId xmlns:a16="http://schemas.microsoft.com/office/drawing/2014/main" id="{562EDD35-83F6-45A8-A0BA-CBE788951BC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37">
          <xdr14:nvContentPartPr>
            <xdr14:cNvPr id="1136" name="Ink 1135">
              <a:extLst>
                <a:ext uri="{FF2B5EF4-FFF2-40B4-BE49-F238E27FC236}">
                  <a16:creationId xmlns:a16="http://schemas.microsoft.com/office/drawing/2014/main" id="{828735E8-A633-4DBD-B342-F2FDBDDA353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38">
          <xdr14:nvContentPartPr>
            <xdr14:cNvPr id="1137" name="Ink 1136">
              <a:extLst>
                <a:ext uri="{FF2B5EF4-FFF2-40B4-BE49-F238E27FC236}">
                  <a16:creationId xmlns:a16="http://schemas.microsoft.com/office/drawing/2014/main" id="{ECED6948-E3DD-40E2-A84E-7EF8A1837BB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39">
          <xdr14:nvContentPartPr>
            <xdr14:cNvPr id="1138" name="Ink 1137">
              <a:extLst>
                <a:ext uri="{FF2B5EF4-FFF2-40B4-BE49-F238E27FC236}">
                  <a16:creationId xmlns:a16="http://schemas.microsoft.com/office/drawing/2014/main" id="{F5CF57AB-CDCC-4C84-81E7-1A7F4B0C759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40">
          <xdr14:nvContentPartPr>
            <xdr14:cNvPr id="1139" name="Ink 1138">
              <a:extLst>
                <a:ext uri="{FF2B5EF4-FFF2-40B4-BE49-F238E27FC236}">
                  <a16:creationId xmlns:a16="http://schemas.microsoft.com/office/drawing/2014/main" id="{DD544729-E26C-4E20-BF8B-94206DE340B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41">
          <xdr14:nvContentPartPr>
            <xdr14:cNvPr id="1140" name="Ink 1139">
              <a:extLst>
                <a:ext uri="{FF2B5EF4-FFF2-40B4-BE49-F238E27FC236}">
                  <a16:creationId xmlns:a16="http://schemas.microsoft.com/office/drawing/2014/main" id="{06DEC37A-FB2A-476E-BE95-8E80FD5789B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42">
          <xdr14:nvContentPartPr>
            <xdr14:cNvPr id="1141" name="Ink 1140">
              <a:extLst>
                <a:ext uri="{FF2B5EF4-FFF2-40B4-BE49-F238E27FC236}">
                  <a16:creationId xmlns:a16="http://schemas.microsoft.com/office/drawing/2014/main" id="{A923B8EA-1EDB-4D23-95DB-3572D86C1DB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43">
          <xdr14:nvContentPartPr>
            <xdr14:cNvPr id="1142" name="Ink 1141">
              <a:extLst>
                <a:ext uri="{FF2B5EF4-FFF2-40B4-BE49-F238E27FC236}">
                  <a16:creationId xmlns:a16="http://schemas.microsoft.com/office/drawing/2014/main" id="{A931F3F5-FA9B-4D5F-9255-47DBE2D623A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44">
          <xdr14:nvContentPartPr>
            <xdr14:cNvPr id="1143" name="Ink 1142">
              <a:extLst>
                <a:ext uri="{FF2B5EF4-FFF2-40B4-BE49-F238E27FC236}">
                  <a16:creationId xmlns:a16="http://schemas.microsoft.com/office/drawing/2014/main" id="{DB5E6C2D-F76E-42A8-9B2E-23F3E888FF2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45">
          <xdr14:nvContentPartPr>
            <xdr14:cNvPr id="1144" name="Ink 1143">
              <a:extLst>
                <a:ext uri="{FF2B5EF4-FFF2-40B4-BE49-F238E27FC236}">
                  <a16:creationId xmlns:a16="http://schemas.microsoft.com/office/drawing/2014/main" id="{E5BC40C7-800E-4540-9058-DFABDE87605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46">
          <xdr14:nvContentPartPr>
            <xdr14:cNvPr id="1145" name="Ink 1144">
              <a:extLst>
                <a:ext uri="{FF2B5EF4-FFF2-40B4-BE49-F238E27FC236}">
                  <a16:creationId xmlns:a16="http://schemas.microsoft.com/office/drawing/2014/main" id="{D6837FEC-3AA2-46BE-9639-7F5B836D419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47">
          <xdr14:nvContentPartPr>
            <xdr14:cNvPr id="1146" name="Ink 1145">
              <a:extLst>
                <a:ext uri="{FF2B5EF4-FFF2-40B4-BE49-F238E27FC236}">
                  <a16:creationId xmlns:a16="http://schemas.microsoft.com/office/drawing/2014/main" id="{68FC86B5-C976-440F-8A58-D680698CC4D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48">
          <xdr14:nvContentPartPr>
            <xdr14:cNvPr id="1147" name="Ink 1146">
              <a:extLst>
                <a:ext uri="{FF2B5EF4-FFF2-40B4-BE49-F238E27FC236}">
                  <a16:creationId xmlns:a16="http://schemas.microsoft.com/office/drawing/2014/main" id="{9EFA33EA-C67E-420F-8973-F22476E4185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49">
          <xdr14:nvContentPartPr>
            <xdr14:cNvPr id="1148" name="Ink 1147">
              <a:extLst>
                <a:ext uri="{FF2B5EF4-FFF2-40B4-BE49-F238E27FC236}">
                  <a16:creationId xmlns:a16="http://schemas.microsoft.com/office/drawing/2014/main" id="{ED428FB8-9C07-420A-AFF3-D2782FD96B9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50">
          <xdr14:nvContentPartPr>
            <xdr14:cNvPr id="1149" name="Ink 1148">
              <a:extLst>
                <a:ext uri="{FF2B5EF4-FFF2-40B4-BE49-F238E27FC236}">
                  <a16:creationId xmlns:a16="http://schemas.microsoft.com/office/drawing/2014/main" id="{D158E2E4-A88B-4006-B7CB-7BBB8E55BFA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51">
          <xdr14:nvContentPartPr>
            <xdr14:cNvPr id="1150" name="Ink 1149">
              <a:extLst>
                <a:ext uri="{FF2B5EF4-FFF2-40B4-BE49-F238E27FC236}">
                  <a16:creationId xmlns:a16="http://schemas.microsoft.com/office/drawing/2014/main" id="{28A29CB1-57A4-422A-8C65-BE0880AEEFA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52">
          <xdr14:nvContentPartPr>
            <xdr14:cNvPr id="1151" name="Ink 1150">
              <a:extLst>
                <a:ext uri="{FF2B5EF4-FFF2-40B4-BE49-F238E27FC236}">
                  <a16:creationId xmlns:a16="http://schemas.microsoft.com/office/drawing/2014/main" id="{5D528777-B8BC-417D-A459-A6346554A48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53">
          <xdr14:nvContentPartPr>
            <xdr14:cNvPr id="1152" name="Ink 1151">
              <a:extLst>
                <a:ext uri="{FF2B5EF4-FFF2-40B4-BE49-F238E27FC236}">
                  <a16:creationId xmlns:a16="http://schemas.microsoft.com/office/drawing/2014/main" id="{8BC9330E-756C-4382-828D-FEA681509E6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54">
          <xdr14:nvContentPartPr>
            <xdr14:cNvPr id="1153" name="Ink 1152">
              <a:extLst>
                <a:ext uri="{FF2B5EF4-FFF2-40B4-BE49-F238E27FC236}">
                  <a16:creationId xmlns:a16="http://schemas.microsoft.com/office/drawing/2014/main" id="{E92AEBAA-E8E7-4B67-AA25-5BDB427127F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55">
          <xdr14:nvContentPartPr>
            <xdr14:cNvPr id="1154" name="Ink 1153">
              <a:extLst>
                <a:ext uri="{FF2B5EF4-FFF2-40B4-BE49-F238E27FC236}">
                  <a16:creationId xmlns:a16="http://schemas.microsoft.com/office/drawing/2014/main" id="{12182F7C-D721-459D-9F14-C02500B09DA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56">
          <xdr14:nvContentPartPr>
            <xdr14:cNvPr id="1155" name="Ink 1154">
              <a:extLst>
                <a:ext uri="{FF2B5EF4-FFF2-40B4-BE49-F238E27FC236}">
                  <a16:creationId xmlns:a16="http://schemas.microsoft.com/office/drawing/2014/main" id="{22931536-AACB-402C-9998-8172DF85982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57">
          <xdr14:nvContentPartPr>
            <xdr14:cNvPr id="1156" name="Ink 1155">
              <a:extLst>
                <a:ext uri="{FF2B5EF4-FFF2-40B4-BE49-F238E27FC236}">
                  <a16:creationId xmlns:a16="http://schemas.microsoft.com/office/drawing/2014/main" id="{4F3CE637-1890-4E65-8515-E6A905E760A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58">
          <xdr14:nvContentPartPr>
            <xdr14:cNvPr id="1157" name="Ink 1156">
              <a:extLst>
                <a:ext uri="{FF2B5EF4-FFF2-40B4-BE49-F238E27FC236}">
                  <a16:creationId xmlns:a16="http://schemas.microsoft.com/office/drawing/2014/main" id="{58F5098C-A797-4A54-B5C8-7FBFE433CBA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59">
          <xdr14:nvContentPartPr>
            <xdr14:cNvPr id="1158" name="Ink 1157">
              <a:extLst>
                <a:ext uri="{FF2B5EF4-FFF2-40B4-BE49-F238E27FC236}">
                  <a16:creationId xmlns:a16="http://schemas.microsoft.com/office/drawing/2014/main" id="{08501167-3328-409B-BBC3-17CBA2E1E19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60">
          <xdr14:nvContentPartPr>
            <xdr14:cNvPr id="1159" name="Ink 1158">
              <a:extLst>
                <a:ext uri="{FF2B5EF4-FFF2-40B4-BE49-F238E27FC236}">
                  <a16:creationId xmlns:a16="http://schemas.microsoft.com/office/drawing/2014/main" id="{5AC86CDF-6EE1-43F8-AD1F-4D72BC01BA5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61">
          <xdr14:nvContentPartPr>
            <xdr14:cNvPr id="1160" name="Ink 1159">
              <a:extLst>
                <a:ext uri="{FF2B5EF4-FFF2-40B4-BE49-F238E27FC236}">
                  <a16:creationId xmlns:a16="http://schemas.microsoft.com/office/drawing/2014/main" id="{5711648A-71A9-4035-AF2C-8FE77159F47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62">
          <xdr14:nvContentPartPr>
            <xdr14:cNvPr id="1161" name="Ink 1160">
              <a:extLst>
                <a:ext uri="{FF2B5EF4-FFF2-40B4-BE49-F238E27FC236}">
                  <a16:creationId xmlns:a16="http://schemas.microsoft.com/office/drawing/2014/main" id="{5D1A8B73-1B3E-4D7E-90A7-98911DF7F33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63">
          <xdr14:nvContentPartPr>
            <xdr14:cNvPr id="1162" name="Ink 1161">
              <a:extLst>
                <a:ext uri="{FF2B5EF4-FFF2-40B4-BE49-F238E27FC236}">
                  <a16:creationId xmlns:a16="http://schemas.microsoft.com/office/drawing/2014/main" id="{330BA39E-C05C-4202-A206-2E4173B93CC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64">
          <xdr14:nvContentPartPr>
            <xdr14:cNvPr id="1163" name="Ink 1162">
              <a:extLst>
                <a:ext uri="{FF2B5EF4-FFF2-40B4-BE49-F238E27FC236}">
                  <a16:creationId xmlns:a16="http://schemas.microsoft.com/office/drawing/2014/main" id="{614BCC95-ECBA-46A2-98F9-91842504686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65">
          <xdr14:nvContentPartPr>
            <xdr14:cNvPr id="1164" name="Ink 1163">
              <a:extLst>
                <a:ext uri="{FF2B5EF4-FFF2-40B4-BE49-F238E27FC236}">
                  <a16:creationId xmlns:a16="http://schemas.microsoft.com/office/drawing/2014/main" id="{7390549E-409F-40E1-A641-8F5E17EE3E2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66">
          <xdr14:nvContentPartPr>
            <xdr14:cNvPr id="1165" name="Ink 1164">
              <a:extLst>
                <a:ext uri="{FF2B5EF4-FFF2-40B4-BE49-F238E27FC236}">
                  <a16:creationId xmlns:a16="http://schemas.microsoft.com/office/drawing/2014/main" id="{9961FB63-E536-4180-AE53-652A6307DEE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67">
          <xdr14:nvContentPartPr>
            <xdr14:cNvPr id="1166" name="Ink 1165">
              <a:extLst>
                <a:ext uri="{FF2B5EF4-FFF2-40B4-BE49-F238E27FC236}">
                  <a16:creationId xmlns:a16="http://schemas.microsoft.com/office/drawing/2014/main" id="{0553B516-C787-468B-9515-417E3324ADD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68">
          <xdr14:nvContentPartPr>
            <xdr14:cNvPr id="1167" name="Ink 1166">
              <a:extLst>
                <a:ext uri="{FF2B5EF4-FFF2-40B4-BE49-F238E27FC236}">
                  <a16:creationId xmlns:a16="http://schemas.microsoft.com/office/drawing/2014/main" id="{3F064820-CC21-4B65-A378-591731E3054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69">
          <xdr14:nvContentPartPr>
            <xdr14:cNvPr id="1168" name="Ink 1167">
              <a:extLst>
                <a:ext uri="{FF2B5EF4-FFF2-40B4-BE49-F238E27FC236}">
                  <a16:creationId xmlns:a16="http://schemas.microsoft.com/office/drawing/2014/main" id="{F9FBDABC-E45D-4C5B-8821-040585343F0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70">
          <xdr14:nvContentPartPr>
            <xdr14:cNvPr id="1169" name="Ink 1168">
              <a:extLst>
                <a:ext uri="{FF2B5EF4-FFF2-40B4-BE49-F238E27FC236}">
                  <a16:creationId xmlns:a16="http://schemas.microsoft.com/office/drawing/2014/main" id="{106F4368-6274-4B0F-B1C5-5716638F863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71">
          <xdr14:nvContentPartPr>
            <xdr14:cNvPr id="1170" name="Ink 1169">
              <a:extLst>
                <a:ext uri="{FF2B5EF4-FFF2-40B4-BE49-F238E27FC236}">
                  <a16:creationId xmlns:a16="http://schemas.microsoft.com/office/drawing/2014/main" id="{E6978C77-F1E3-43AB-A09E-14725EAE01C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72">
          <xdr14:nvContentPartPr>
            <xdr14:cNvPr id="1171" name="Ink 1170">
              <a:extLst>
                <a:ext uri="{FF2B5EF4-FFF2-40B4-BE49-F238E27FC236}">
                  <a16:creationId xmlns:a16="http://schemas.microsoft.com/office/drawing/2014/main" id="{634D0327-398B-43A3-8512-C4CB2EA3260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73">
          <xdr14:nvContentPartPr>
            <xdr14:cNvPr id="1172" name="Ink 1171">
              <a:extLst>
                <a:ext uri="{FF2B5EF4-FFF2-40B4-BE49-F238E27FC236}">
                  <a16:creationId xmlns:a16="http://schemas.microsoft.com/office/drawing/2014/main" id="{FAB9CCCA-7BB1-49FF-B3BE-0CD7E78D71D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74">
          <xdr14:nvContentPartPr>
            <xdr14:cNvPr id="1173" name="Ink 1172">
              <a:extLst>
                <a:ext uri="{FF2B5EF4-FFF2-40B4-BE49-F238E27FC236}">
                  <a16:creationId xmlns:a16="http://schemas.microsoft.com/office/drawing/2014/main" id="{78073D8D-C4B7-4D78-9DD7-0AB0DFB7A70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75">
          <xdr14:nvContentPartPr>
            <xdr14:cNvPr id="1174" name="Ink 1173">
              <a:extLst>
                <a:ext uri="{FF2B5EF4-FFF2-40B4-BE49-F238E27FC236}">
                  <a16:creationId xmlns:a16="http://schemas.microsoft.com/office/drawing/2014/main" id="{90705AA9-13FB-4038-B1A5-0D58CF58AD2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76">
          <xdr14:nvContentPartPr>
            <xdr14:cNvPr id="1175" name="Ink 1174">
              <a:extLst>
                <a:ext uri="{FF2B5EF4-FFF2-40B4-BE49-F238E27FC236}">
                  <a16:creationId xmlns:a16="http://schemas.microsoft.com/office/drawing/2014/main" id="{7DCF7924-2E13-4DD6-B119-EF2D0F894F1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77">
          <xdr14:nvContentPartPr>
            <xdr14:cNvPr id="1176" name="Ink 1175">
              <a:extLst>
                <a:ext uri="{FF2B5EF4-FFF2-40B4-BE49-F238E27FC236}">
                  <a16:creationId xmlns:a16="http://schemas.microsoft.com/office/drawing/2014/main" id="{6309AE38-9585-4263-9925-4269FAA8982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78">
          <xdr14:nvContentPartPr>
            <xdr14:cNvPr id="1177" name="Ink 1176">
              <a:extLst>
                <a:ext uri="{FF2B5EF4-FFF2-40B4-BE49-F238E27FC236}">
                  <a16:creationId xmlns:a16="http://schemas.microsoft.com/office/drawing/2014/main" id="{25FB3A10-8263-4852-A0A2-0D9EA25DD76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79">
          <xdr14:nvContentPartPr>
            <xdr14:cNvPr id="1178" name="Ink 1177">
              <a:extLst>
                <a:ext uri="{FF2B5EF4-FFF2-40B4-BE49-F238E27FC236}">
                  <a16:creationId xmlns:a16="http://schemas.microsoft.com/office/drawing/2014/main" id="{6F374F08-BD8F-4085-99E1-672A664DEB5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80">
          <xdr14:nvContentPartPr>
            <xdr14:cNvPr id="1179" name="Ink 1178">
              <a:extLst>
                <a:ext uri="{FF2B5EF4-FFF2-40B4-BE49-F238E27FC236}">
                  <a16:creationId xmlns:a16="http://schemas.microsoft.com/office/drawing/2014/main" id="{F0E5B156-E3DE-4B28-B3D8-00532FC482E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81">
          <xdr14:nvContentPartPr>
            <xdr14:cNvPr id="1180" name="Ink 1179">
              <a:extLst>
                <a:ext uri="{FF2B5EF4-FFF2-40B4-BE49-F238E27FC236}">
                  <a16:creationId xmlns:a16="http://schemas.microsoft.com/office/drawing/2014/main" id="{CF54D589-7674-4584-8073-52654A53DAA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82">
          <xdr14:nvContentPartPr>
            <xdr14:cNvPr id="1181" name="Ink 1180">
              <a:extLst>
                <a:ext uri="{FF2B5EF4-FFF2-40B4-BE49-F238E27FC236}">
                  <a16:creationId xmlns:a16="http://schemas.microsoft.com/office/drawing/2014/main" id="{80778D6B-8D24-4F32-ACE6-F1C3CF5CA99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83">
          <xdr14:nvContentPartPr>
            <xdr14:cNvPr id="1182" name="Ink 1181">
              <a:extLst>
                <a:ext uri="{FF2B5EF4-FFF2-40B4-BE49-F238E27FC236}">
                  <a16:creationId xmlns:a16="http://schemas.microsoft.com/office/drawing/2014/main" id="{96FE89F7-BA3E-4435-8BD1-D3F8E7DE2E9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84">
          <xdr14:nvContentPartPr>
            <xdr14:cNvPr id="1183" name="Ink 1182">
              <a:extLst>
                <a:ext uri="{FF2B5EF4-FFF2-40B4-BE49-F238E27FC236}">
                  <a16:creationId xmlns:a16="http://schemas.microsoft.com/office/drawing/2014/main" id="{F5C8B901-32C5-4DBA-9D96-D65E6A9C890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85">
          <xdr14:nvContentPartPr>
            <xdr14:cNvPr id="1184" name="Ink 1183">
              <a:extLst>
                <a:ext uri="{FF2B5EF4-FFF2-40B4-BE49-F238E27FC236}">
                  <a16:creationId xmlns:a16="http://schemas.microsoft.com/office/drawing/2014/main" id="{289F3AF9-25AF-4BEC-B0F0-A43CBE44F60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86">
          <xdr14:nvContentPartPr>
            <xdr14:cNvPr id="1185" name="Ink 1184">
              <a:extLst>
                <a:ext uri="{FF2B5EF4-FFF2-40B4-BE49-F238E27FC236}">
                  <a16:creationId xmlns:a16="http://schemas.microsoft.com/office/drawing/2014/main" id="{585A18AE-BEB5-4577-9A98-9E49D9667AD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87">
          <xdr14:nvContentPartPr>
            <xdr14:cNvPr id="1186" name="Ink 1185">
              <a:extLst>
                <a:ext uri="{FF2B5EF4-FFF2-40B4-BE49-F238E27FC236}">
                  <a16:creationId xmlns:a16="http://schemas.microsoft.com/office/drawing/2014/main" id="{32670DB8-6F2F-4624-BF99-A86A5DA4E73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88">
          <xdr14:nvContentPartPr>
            <xdr14:cNvPr id="1187" name="Ink 1186">
              <a:extLst>
                <a:ext uri="{FF2B5EF4-FFF2-40B4-BE49-F238E27FC236}">
                  <a16:creationId xmlns:a16="http://schemas.microsoft.com/office/drawing/2014/main" id="{319F2A85-3F8A-49B0-949D-12AE1AC08DA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89">
          <xdr14:nvContentPartPr>
            <xdr14:cNvPr id="1188" name="Ink 1187">
              <a:extLst>
                <a:ext uri="{FF2B5EF4-FFF2-40B4-BE49-F238E27FC236}">
                  <a16:creationId xmlns:a16="http://schemas.microsoft.com/office/drawing/2014/main" id="{306CFC88-C29D-4984-B007-47C78DB97F1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90">
          <xdr14:nvContentPartPr>
            <xdr14:cNvPr id="1189" name="Ink 1188">
              <a:extLst>
                <a:ext uri="{FF2B5EF4-FFF2-40B4-BE49-F238E27FC236}">
                  <a16:creationId xmlns:a16="http://schemas.microsoft.com/office/drawing/2014/main" id="{22500C23-9633-4B47-8ECE-656986E7FD8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91">
          <xdr14:nvContentPartPr>
            <xdr14:cNvPr id="1190" name="Ink 1189">
              <a:extLst>
                <a:ext uri="{FF2B5EF4-FFF2-40B4-BE49-F238E27FC236}">
                  <a16:creationId xmlns:a16="http://schemas.microsoft.com/office/drawing/2014/main" id="{4F315BE5-8B88-4201-B777-AE09CD8C261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92">
          <xdr14:nvContentPartPr>
            <xdr14:cNvPr id="1191" name="Ink 1190">
              <a:extLst>
                <a:ext uri="{FF2B5EF4-FFF2-40B4-BE49-F238E27FC236}">
                  <a16:creationId xmlns:a16="http://schemas.microsoft.com/office/drawing/2014/main" id="{D58B9C77-92E2-40BB-AE5C-575D50A2DEE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93">
          <xdr14:nvContentPartPr>
            <xdr14:cNvPr id="1192" name="Ink 1191">
              <a:extLst>
                <a:ext uri="{FF2B5EF4-FFF2-40B4-BE49-F238E27FC236}">
                  <a16:creationId xmlns:a16="http://schemas.microsoft.com/office/drawing/2014/main" id="{896FC924-AD3B-4BA1-B2CA-A5A95E6E546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94">
          <xdr14:nvContentPartPr>
            <xdr14:cNvPr id="1193" name="Ink 1192">
              <a:extLst>
                <a:ext uri="{FF2B5EF4-FFF2-40B4-BE49-F238E27FC236}">
                  <a16:creationId xmlns:a16="http://schemas.microsoft.com/office/drawing/2014/main" id="{065549F5-4C66-4B29-88B2-80091605BAF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95">
          <xdr14:nvContentPartPr>
            <xdr14:cNvPr id="1194" name="Ink 1193">
              <a:extLst>
                <a:ext uri="{FF2B5EF4-FFF2-40B4-BE49-F238E27FC236}">
                  <a16:creationId xmlns:a16="http://schemas.microsoft.com/office/drawing/2014/main" id="{214961AF-883D-409B-8946-DA07D547C9A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96">
          <xdr14:nvContentPartPr>
            <xdr14:cNvPr id="1195" name="Ink 1194">
              <a:extLst>
                <a:ext uri="{FF2B5EF4-FFF2-40B4-BE49-F238E27FC236}">
                  <a16:creationId xmlns:a16="http://schemas.microsoft.com/office/drawing/2014/main" id="{84C59E8C-B659-4AB1-B470-7A48F42353A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97">
          <xdr14:nvContentPartPr>
            <xdr14:cNvPr id="1196" name="Ink 1195">
              <a:extLst>
                <a:ext uri="{FF2B5EF4-FFF2-40B4-BE49-F238E27FC236}">
                  <a16:creationId xmlns:a16="http://schemas.microsoft.com/office/drawing/2014/main" id="{6054142A-5E07-4B8E-AB60-5276981D04C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98">
          <xdr14:nvContentPartPr>
            <xdr14:cNvPr id="1197" name="Ink 1196">
              <a:extLst>
                <a:ext uri="{FF2B5EF4-FFF2-40B4-BE49-F238E27FC236}">
                  <a16:creationId xmlns:a16="http://schemas.microsoft.com/office/drawing/2014/main" id="{FB3AE05C-F433-4793-BF47-9854CDA09D2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199">
          <xdr14:nvContentPartPr>
            <xdr14:cNvPr id="1198" name="Ink 1197">
              <a:extLst>
                <a:ext uri="{FF2B5EF4-FFF2-40B4-BE49-F238E27FC236}">
                  <a16:creationId xmlns:a16="http://schemas.microsoft.com/office/drawing/2014/main" id="{9F7C288A-4D36-42EF-ABA6-A0C72CB1694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00">
          <xdr14:nvContentPartPr>
            <xdr14:cNvPr id="1199" name="Ink 1198">
              <a:extLst>
                <a:ext uri="{FF2B5EF4-FFF2-40B4-BE49-F238E27FC236}">
                  <a16:creationId xmlns:a16="http://schemas.microsoft.com/office/drawing/2014/main" id="{16AAC05C-457E-4BF6-B90C-C22625E6E2E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01">
          <xdr14:nvContentPartPr>
            <xdr14:cNvPr id="1200" name="Ink 1199">
              <a:extLst>
                <a:ext uri="{FF2B5EF4-FFF2-40B4-BE49-F238E27FC236}">
                  <a16:creationId xmlns:a16="http://schemas.microsoft.com/office/drawing/2014/main" id="{5E80F765-5A86-4C8C-A557-C999A3F6C3B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02">
          <xdr14:nvContentPartPr>
            <xdr14:cNvPr id="1201" name="Ink 1200">
              <a:extLst>
                <a:ext uri="{FF2B5EF4-FFF2-40B4-BE49-F238E27FC236}">
                  <a16:creationId xmlns:a16="http://schemas.microsoft.com/office/drawing/2014/main" id="{FB08668D-1C60-4710-AE13-E6E2CD34298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03">
          <xdr14:nvContentPartPr>
            <xdr14:cNvPr id="1202" name="Ink 1201">
              <a:extLst>
                <a:ext uri="{FF2B5EF4-FFF2-40B4-BE49-F238E27FC236}">
                  <a16:creationId xmlns:a16="http://schemas.microsoft.com/office/drawing/2014/main" id="{A342A3C5-0EE7-4FE7-98ED-0C7F4BEE36E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04">
          <xdr14:nvContentPartPr>
            <xdr14:cNvPr id="1203" name="Ink 1202">
              <a:extLst>
                <a:ext uri="{FF2B5EF4-FFF2-40B4-BE49-F238E27FC236}">
                  <a16:creationId xmlns:a16="http://schemas.microsoft.com/office/drawing/2014/main" id="{7DBA606A-24A2-41BF-8617-AEEAE46B435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05">
          <xdr14:nvContentPartPr>
            <xdr14:cNvPr id="1204" name="Ink 1203">
              <a:extLst>
                <a:ext uri="{FF2B5EF4-FFF2-40B4-BE49-F238E27FC236}">
                  <a16:creationId xmlns:a16="http://schemas.microsoft.com/office/drawing/2014/main" id="{92642630-6D42-4EDE-9606-38F5A74CFBC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06">
          <xdr14:nvContentPartPr>
            <xdr14:cNvPr id="1205" name="Ink 1204">
              <a:extLst>
                <a:ext uri="{FF2B5EF4-FFF2-40B4-BE49-F238E27FC236}">
                  <a16:creationId xmlns:a16="http://schemas.microsoft.com/office/drawing/2014/main" id="{BF3B9012-7344-49D9-BB5B-2FEB594CABA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07">
          <xdr14:nvContentPartPr>
            <xdr14:cNvPr id="1206" name="Ink 1205">
              <a:extLst>
                <a:ext uri="{FF2B5EF4-FFF2-40B4-BE49-F238E27FC236}">
                  <a16:creationId xmlns:a16="http://schemas.microsoft.com/office/drawing/2014/main" id="{C6F64F6D-51E6-4F40-B04F-D9328F04708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08">
          <xdr14:nvContentPartPr>
            <xdr14:cNvPr id="1207" name="Ink 1206">
              <a:extLst>
                <a:ext uri="{FF2B5EF4-FFF2-40B4-BE49-F238E27FC236}">
                  <a16:creationId xmlns:a16="http://schemas.microsoft.com/office/drawing/2014/main" id="{0AE1BFDB-2572-4708-B8FE-23397559E52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09">
          <xdr14:nvContentPartPr>
            <xdr14:cNvPr id="1208" name="Ink 1207">
              <a:extLst>
                <a:ext uri="{FF2B5EF4-FFF2-40B4-BE49-F238E27FC236}">
                  <a16:creationId xmlns:a16="http://schemas.microsoft.com/office/drawing/2014/main" id="{10A737C5-C883-4293-927D-AA9BEF0662E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10">
          <xdr14:nvContentPartPr>
            <xdr14:cNvPr id="1209" name="Ink 1208">
              <a:extLst>
                <a:ext uri="{FF2B5EF4-FFF2-40B4-BE49-F238E27FC236}">
                  <a16:creationId xmlns:a16="http://schemas.microsoft.com/office/drawing/2014/main" id="{259F4CFA-3753-430D-8D93-85D0858DB88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11">
          <xdr14:nvContentPartPr>
            <xdr14:cNvPr id="1210" name="Ink 1209">
              <a:extLst>
                <a:ext uri="{FF2B5EF4-FFF2-40B4-BE49-F238E27FC236}">
                  <a16:creationId xmlns:a16="http://schemas.microsoft.com/office/drawing/2014/main" id="{943D01B9-4122-4398-925E-DF5FAF99D1D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12">
          <xdr14:nvContentPartPr>
            <xdr14:cNvPr id="1211" name="Ink 1210">
              <a:extLst>
                <a:ext uri="{FF2B5EF4-FFF2-40B4-BE49-F238E27FC236}">
                  <a16:creationId xmlns:a16="http://schemas.microsoft.com/office/drawing/2014/main" id="{C94E2088-2FD7-4D33-B497-4FD1AAE014D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13">
          <xdr14:nvContentPartPr>
            <xdr14:cNvPr id="1212" name="Ink 1211">
              <a:extLst>
                <a:ext uri="{FF2B5EF4-FFF2-40B4-BE49-F238E27FC236}">
                  <a16:creationId xmlns:a16="http://schemas.microsoft.com/office/drawing/2014/main" id="{06B7495C-7EA0-4D7B-B7E8-D70CC5426D0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14">
          <xdr14:nvContentPartPr>
            <xdr14:cNvPr id="1213" name="Ink 1212">
              <a:extLst>
                <a:ext uri="{FF2B5EF4-FFF2-40B4-BE49-F238E27FC236}">
                  <a16:creationId xmlns:a16="http://schemas.microsoft.com/office/drawing/2014/main" id="{4FFC55DE-F93E-490A-980A-0BB7009592B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15">
          <xdr14:nvContentPartPr>
            <xdr14:cNvPr id="1214" name="Ink 1213">
              <a:extLst>
                <a:ext uri="{FF2B5EF4-FFF2-40B4-BE49-F238E27FC236}">
                  <a16:creationId xmlns:a16="http://schemas.microsoft.com/office/drawing/2014/main" id="{3F8D2D41-75C3-4519-A298-384AFF0B9F3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16">
          <xdr14:nvContentPartPr>
            <xdr14:cNvPr id="1215" name="Ink 1214">
              <a:extLst>
                <a:ext uri="{FF2B5EF4-FFF2-40B4-BE49-F238E27FC236}">
                  <a16:creationId xmlns:a16="http://schemas.microsoft.com/office/drawing/2014/main" id="{1CB8C67B-48DF-4380-9A20-22DB0D4722F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17">
          <xdr14:nvContentPartPr>
            <xdr14:cNvPr id="1216" name="Ink 1215">
              <a:extLst>
                <a:ext uri="{FF2B5EF4-FFF2-40B4-BE49-F238E27FC236}">
                  <a16:creationId xmlns:a16="http://schemas.microsoft.com/office/drawing/2014/main" id="{DADA2A7C-2642-425C-ACAA-D5640AA8D32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18">
          <xdr14:nvContentPartPr>
            <xdr14:cNvPr id="1217" name="Ink 1216">
              <a:extLst>
                <a:ext uri="{FF2B5EF4-FFF2-40B4-BE49-F238E27FC236}">
                  <a16:creationId xmlns:a16="http://schemas.microsoft.com/office/drawing/2014/main" id="{B2AFCABD-1E25-42F7-A4F8-36518B1DD77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19">
          <xdr14:nvContentPartPr>
            <xdr14:cNvPr id="1218" name="Ink 1217">
              <a:extLst>
                <a:ext uri="{FF2B5EF4-FFF2-40B4-BE49-F238E27FC236}">
                  <a16:creationId xmlns:a16="http://schemas.microsoft.com/office/drawing/2014/main" id="{9D882B15-9CC0-4E79-B205-D0F541EBA80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20">
          <xdr14:nvContentPartPr>
            <xdr14:cNvPr id="1219" name="Ink 1218">
              <a:extLst>
                <a:ext uri="{FF2B5EF4-FFF2-40B4-BE49-F238E27FC236}">
                  <a16:creationId xmlns:a16="http://schemas.microsoft.com/office/drawing/2014/main" id="{2C9EE790-55DE-4DEA-ACB3-A0047191162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21">
          <xdr14:nvContentPartPr>
            <xdr14:cNvPr id="1220" name="Ink 1219">
              <a:extLst>
                <a:ext uri="{FF2B5EF4-FFF2-40B4-BE49-F238E27FC236}">
                  <a16:creationId xmlns:a16="http://schemas.microsoft.com/office/drawing/2014/main" id="{90F2AD95-6A53-4656-8A4E-AD8D2C50BDD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22">
          <xdr14:nvContentPartPr>
            <xdr14:cNvPr id="1221" name="Ink 1220">
              <a:extLst>
                <a:ext uri="{FF2B5EF4-FFF2-40B4-BE49-F238E27FC236}">
                  <a16:creationId xmlns:a16="http://schemas.microsoft.com/office/drawing/2014/main" id="{60A1758B-FC10-432E-9538-792E6C56E52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23">
          <xdr14:nvContentPartPr>
            <xdr14:cNvPr id="1222" name="Ink 1221">
              <a:extLst>
                <a:ext uri="{FF2B5EF4-FFF2-40B4-BE49-F238E27FC236}">
                  <a16:creationId xmlns:a16="http://schemas.microsoft.com/office/drawing/2014/main" id="{ABB88324-C054-4D55-AD77-D1BD9EEC1CC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24">
          <xdr14:nvContentPartPr>
            <xdr14:cNvPr id="1223" name="Ink 1222">
              <a:extLst>
                <a:ext uri="{FF2B5EF4-FFF2-40B4-BE49-F238E27FC236}">
                  <a16:creationId xmlns:a16="http://schemas.microsoft.com/office/drawing/2014/main" id="{4C97443E-2276-44FC-8E54-5D196E0EAF6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25">
          <xdr14:nvContentPartPr>
            <xdr14:cNvPr id="1224" name="Ink 1223">
              <a:extLst>
                <a:ext uri="{FF2B5EF4-FFF2-40B4-BE49-F238E27FC236}">
                  <a16:creationId xmlns:a16="http://schemas.microsoft.com/office/drawing/2014/main" id="{2452170C-841C-4D3E-8251-1D4921166DF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26">
          <xdr14:nvContentPartPr>
            <xdr14:cNvPr id="1225" name="Ink 1224">
              <a:extLst>
                <a:ext uri="{FF2B5EF4-FFF2-40B4-BE49-F238E27FC236}">
                  <a16:creationId xmlns:a16="http://schemas.microsoft.com/office/drawing/2014/main" id="{25DF66B5-2BE9-4753-9702-DBDE69F5D31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27">
          <xdr14:nvContentPartPr>
            <xdr14:cNvPr id="1226" name="Ink 1225">
              <a:extLst>
                <a:ext uri="{FF2B5EF4-FFF2-40B4-BE49-F238E27FC236}">
                  <a16:creationId xmlns:a16="http://schemas.microsoft.com/office/drawing/2014/main" id="{F2AFAC8F-981A-4823-9340-FF1B66C09D2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28">
          <xdr14:nvContentPartPr>
            <xdr14:cNvPr id="1227" name="Ink 1226">
              <a:extLst>
                <a:ext uri="{FF2B5EF4-FFF2-40B4-BE49-F238E27FC236}">
                  <a16:creationId xmlns:a16="http://schemas.microsoft.com/office/drawing/2014/main" id="{7DF17B4F-FB4E-4063-A70F-7011048BCFB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29">
          <xdr14:nvContentPartPr>
            <xdr14:cNvPr id="1228" name="Ink 1227">
              <a:extLst>
                <a:ext uri="{FF2B5EF4-FFF2-40B4-BE49-F238E27FC236}">
                  <a16:creationId xmlns:a16="http://schemas.microsoft.com/office/drawing/2014/main" id="{EFE51F0B-A089-4C9F-BCC1-F19A98FCB75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30">
          <xdr14:nvContentPartPr>
            <xdr14:cNvPr id="1229" name="Ink 1228">
              <a:extLst>
                <a:ext uri="{FF2B5EF4-FFF2-40B4-BE49-F238E27FC236}">
                  <a16:creationId xmlns:a16="http://schemas.microsoft.com/office/drawing/2014/main" id="{A6EFABF3-7FC9-4A94-A08B-2A2BC01DCD3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31">
          <xdr14:nvContentPartPr>
            <xdr14:cNvPr id="1230" name="Ink 1229">
              <a:extLst>
                <a:ext uri="{FF2B5EF4-FFF2-40B4-BE49-F238E27FC236}">
                  <a16:creationId xmlns:a16="http://schemas.microsoft.com/office/drawing/2014/main" id="{BD6DD534-4166-48A1-85B1-04A6B80F6A5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32">
          <xdr14:nvContentPartPr>
            <xdr14:cNvPr id="1231" name="Ink 1230">
              <a:extLst>
                <a:ext uri="{FF2B5EF4-FFF2-40B4-BE49-F238E27FC236}">
                  <a16:creationId xmlns:a16="http://schemas.microsoft.com/office/drawing/2014/main" id="{748EA210-EA6C-471F-9CC0-B9FB6FDCFEF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33">
          <xdr14:nvContentPartPr>
            <xdr14:cNvPr id="1232" name="Ink 1231">
              <a:extLst>
                <a:ext uri="{FF2B5EF4-FFF2-40B4-BE49-F238E27FC236}">
                  <a16:creationId xmlns:a16="http://schemas.microsoft.com/office/drawing/2014/main" id="{5D4EBB0F-4F2A-4419-B7E7-E4171AA4800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34">
          <xdr14:nvContentPartPr>
            <xdr14:cNvPr id="1233" name="Ink 1232">
              <a:extLst>
                <a:ext uri="{FF2B5EF4-FFF2-40B4-BE49-F238E27FC236}">
                  <a16:creationId xmlns:a16="http://schemas.microsoft.com/office/drawing/2014/main" id="{D53BCA4E-0F4B-4A0A-8BF3-95EE8BD20F1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35">
          <xdr14:nvContentPartPr>
            <xdr14:cNvPr id="1234" name="Ink 1233">
              <a:extLst>
                <a:ext uri="{FF2B5EF4-FFF2-40B4-BE49-F238E27FC236}">
                  <a16:creationId xmlns:a16="http://schemas.microsoft.com/office/drawing/2014/main" id="{CB0D0235-2FE5-457A-82D6-63E42B8481A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36">
          <xdr14:nvContentPartPr>
            <xdr14:cNvPr id="1235" name="Ink 1234">
              <a:extLst>
                <a:ext uri="{FF2B5EF4-FFF2-40B4-BE49-F238E27FC236}">
                  <a16:creationId xmlns:a16="http://schemas.microsoft.com/office/drawing/2014/main" id="{F98D5C34-1F16-4120-86CA-178E27DDCB2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37">
          <xdr14:nvContentPartPr>
            <xdr14:cNvPr id="1236" name="Ink 1235">
              <a:extLst>
                <a:ext uri="{FF2B5EF4-FFF2-40B4-BE49-F238E27FC236}">
                  <a16:creationId xmlns:a16="http://schemas.microsoft.com/office/drawing/2014/main" id="{704437EE-3D6B-4C8E-AC98-44E64CAB9F1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38">
          <xdr14:nvContentPartPr>
            <xdr14:cNvPr id="1237" name="Ink 1236">
              <a:extLst>
                <a:ext uri="{FF2B5EF4-FFF2-40B4-BE49-F238E27FC236}">
                  <a16:creationId xmlns:a16="http://schemas.microsoft.com/office/drawing/2014/main" id="{CB59CC9B-8D8C-4CD6-B086-7447F20921D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39">
          <xdr14:nvContentPartPr>
            <xdr14:cNvPr id="1238" name="Ink 1237">
              <a:extLst>
                <a:ext uri="{FF2B5EF4-FFF2-40B4-BE49-F238E27FC236}">
                  <a16:creationId xmlns:a16="http://schemas.microsoft.com/office/drawing/2014/main" id="{43D07F59-0140-418E-8396-C3EEBC8E221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40">
          <xdr14:nvContentPartPr>
            <xdr14:cNvPr id="1239" name="Ink 1238">
              <a:extLst>
                <a:ext uri="{FF2B5EF4-FFF2-40B4-BE49-F238E27FC236}">
                  <a16:creationId xmlns:a16="http://schemas.microsoft.com/office/drawing/2014/main" id="{6A6EAD58-502D-48EB-BAE2-6104E3452FE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41">
          <xdr14:nvContentPartPr>
            <xdr14:cNvPr id="1240" name="Ink 1239">
              <a:extLst>
                <a:ext uri="{FF2B5EF4-FFF2-40B4-BE49-F238E27FC236}">
                  <a16:creationId xmlns:a16="http://schemas.microsoft.com/office/drawing/2014/main" id="{14DC5793-DC7D-431B-ABEA-55D649E7775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42">
          <xdr14:nvContentPartPr>
            <xdr14:cNvPr id="1241" name="Ink 1240">
              <a:extLst>
                <a:ext uri="{FF2B5EF4-FFF2-40B4-BE49-F238E27FC236}">
                  <a16:creationId xmlns:a16="http://schemas.microsoft.com/office/drawing/2014/main" id="{3C59EF48-83C3-465B-AB78-2D1C5695656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43">
          <xdr14:nvContentPartPr>
            <xdr14:cNvPr id="1242" name="Ink 1241">
              <a:extLst>
                <a:ext uri="{FF2B5EF4-FFF2-40B4-BE49-F238E27FC236}">
                  <a16:creationId xmlns:a16="http://schemas.microsoft.com/office/drawing/2014/main" id="{69BCD79E-31F2-41A5-9D15-35DC214DC6B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44">
          <xdr14:nvContentPartPr>
            <xdr14:cNvPr id="1243" name="Ink 1242">
              <a:extLst>
                <a:ext uri="{FF2B5EF4-FFF2-40B4-BE49-F238E27FC236}">
                  <a16:creationId xmlns:a16="http://schemas.microsoft.com/office/drawing/2014/main" id="{EEC9495E-8505-4DFA-954F-5BFB1857C6C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45">
          <xdr14:nvContentPartPr>
            <xdr14:cNvPr id="1244" name="Ink 1243">
              <a:extLst>
                <a:ext uri="{FF2B5EF4-FFF2-40B4-BE49-F238E27FC236}">
                  <a16:creationId xmlns:a16="http://schemas.microsoft.com/office/drawing/2014/main" id="{32027E3D-B34E-439C-B674-FEF784EDF91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46">
          <xdr14:nvContentPartPr>
            <xdr14:cNvPr id="1245" name="Ink 1244">
              <a:extLst>
                <a:ext uri="{FF2B5EF4-FFF2-40B4-BE49-F238E27FC236}">
                  <a16:creationId xmlns:a16="http://schemas.microsoft.com/office/drawing/2014/main" id="{BBF94F5C-BDCB-4A4B-A432-E52DCAE531E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47">
          <xdr14:nvContentPartPr>
            <xdr14:cNvPr id="1246" name="Ink 1245">
              <a:extLst>
                <a:ext uri="{FF2B5EF4-FFF2-40B4-BE49-F238E27FC236}">
                  <a16:creationId xmlns:a16="http://schemas.microsoft.com/office/drawing/2014/main" id="{598FA0EB-903C-42AC-AA82-EFF261D9185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48">
          <xdr14:nvContentPartPr>
            <xdr14:cNvPr id="1247" name="Ink 1246">
              <a:extLst>
                <a:ext uri="{FF2B5EF4-FFF2-40B4-BE49-F238E27FC236}">
                  <a16:creationId xmlns:a16="http://schemas.microsoft.com/office/drawing/2014/main" id="{6D7AD529-7F8E-4068-A767-A36A1447029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49">
          <xdr14:nvContentPartPr>
            <xdr14:cNvPr id="1248" name="Ink 1247">
              <a:extLst>
                <a:ext uri="{FF2B5EF4-FFF2-40B4-BE49-F238E27FC236}">
                  <a16:creationId xmlns:a16="http://schemas.microsoft.com/office/drawing/2014/main" id="{7B934760-CF8A-4A63-B156-0461DC55CA9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50">
          <xdr14:nvContentPartPr>
            <xdr14:cNvPr id="1249" name="Ink 1248">
              <a:extLst>
                <a:ext uri="{FF2B5EF4-FFF2-40B4-BE49-F238E27FC236}">
                  <a16:creationId xmlns:a16="http://schemas.microsoft.com/office/drawing/2014/main" id="{37F67DBA-B858-4FD3-BEE9-34A4934D96D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51">
          <xdr14:nvContentPartPr>
            <xdr14:cNvPr id="1250" name="Ink 1249">
              <a:extLst>
                <a:ext uri="{FF2B5EF4-FFF2-40B4-BE49-F238E27FC236}">
                  <a16:creationId xmlns:a16="http://schemas.microsoft.com/office/drawing/2014/main" id="{B3193E34-ED06-42CB-997E-A15BD031E64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52">
          <xdr14:nvContentPartPr>
            <xdr14:cNvPr id="1251" name="Ink 1250">
              <a:extLst>
                <a:ext uri="{FF2B5EF4-FFF2-40B4-BE49-F238E27FC236}">
                  <a16:creationId xmlns:a16="http://schemas.microsoft.com/office/drawing/2014/main" id="{A8A9F4B6-5CE1-4372-8E6F-B2C3856059F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53">
          <xdr14:nvContentPartPr>
            <xdr14:cNvPr id="1252" name="Ink 1251">
              <a:extLst>
                <a:ext uri="{FF2B5EF4-FFF2-40B4-BE49-F238E27FC236}">
                  <a16:creationId xmlns:a16="http://schemas.microsoft.com/office/drawing/2014/main" id="{E31F5B72-9617-4E35-BA49-9DF556530DE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54">
          <xdr14:nvContentPartPr>
            <xdr14:cNvPr id="1253" name="Ink 1252">
              <a:extLst>
                <a:ext uri="{FF2B5EF4-FFF2-40B4-BE49-F238E27FC236}">
                  <a16:creationId xmlns:a16="http://schemas.microsoft.com/office/drawing/2014/main" id="{ECBF34C8-A4FD-47F2-A950-B40328A9470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55">
          <xdr14:nvContentPartPr>
            <xdr14:cNvPr id="1254" name="Ink 1253">
              <a:extLst>
                <a:ext uri="{FF2B5EF4-FFF2-40B4-BE49-F238E27FC236}">
                  <a16:creationId xmlns:a16="http://schemas.microsoft.com/office/drawing/2014/main" id="{23AFAFBF-A867-4CB9-9CE6-4172D943044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56">
          <xdr14:nvContentPartPr>
            <xdr14:cNvPr id="1255" name="Ink 1254">
              <a:extLst>
                <a:ext uri="{FF2B5EF4-FFF2-40B4-BE49-F238E27FC236}">
                  <a16:creationId xmlns:a16="http://schemas.microsoft.com/office/drawing/2014/main" id="{45D7519A-B682-41CF-91DF-5FA2F40FDF9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57">
          <xdr14:nvContentPartPr>
            <xdr14:cNvPr id="1256" name="Ink 1255">
              <a:extLst>
                <a:ext uri="{FF2B5EF4-FFF2-40B4-BE49-F238E27FC236}">
                  <a16:creationId xmlns:a16="http://schemas.microsoft.com/office/drawing/2014/main" id="{2D8781A2-931A-45A8-810C-C7C97830559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58">
          <xdr14:nvContentPartPr>
            <xdr14:cNvPr id="1257" name="Ink 1256">
              <a:extLst>
                <a:ext uri="{FF2B5EF4-FFF2-40B4-BE49-F238E27FC236}">
                  <a16:creationId xmlns:a16="http://schemas.microsoft.com/office/drawing/2014/main" id="{9F62356B-9033-4ADE-A041-DA715F38C11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59">
          <xdr14:nvContentPartPr>
            <xdr14:cNvPr id="1258" name="Ink 1257">
              <a:extLst>
                <a:ext uri="{FF2B5EF4-FFF2-40B4-BE49-F238E27FC236}">
                  <a16:creationId xmlns:a16="http://schemas.microsoft.com/office/drawing/2014/main" id="{41CA38FA-59AF-4AD6-A9DC-1F7EB08F7A5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60">
          <xdr14:nvContentPartPr>
            <xdr14:cNvPr id="1259" name="Ink 1258">
              <a:extLst>
                <a:ext uri="{FF2B5EF4-FFF2-40B4-BE49-F238E27FC236}">
                  <a16:creationId xmlns:a16="http://schemas.microsoft.com/office/drawing/2014/main" id="{591D9EB4-05D9-4F84-A6FB-6191315D07A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61">
          <xdr14:nvContentPartPr>
            <xdr14:cNvPr id="1260" name="Ink 1259">
              <a:extLst>
                <a:ext uri="{FF2B5EF4-FFF2-40B4-BE49-F238E27FC236}">
                  <a16:creationId xmlns:a16="http://schemas.microsoft.com/office/drawing/2014/main" id="{F722EEDD-E08C-4348-8570-0304F7D9FDF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62">
          <xdr14:nvContentPartPr>
            <xdr14:cNvPr id="1261" name="Ink 1260">
              <a:extLst>
                <a:ext uri="{FF2B5EF4-FFF2-40B4-BE49-F238E27FC236}">
                  <a16:creationId xmlns:a16="http://schemas.microsoft.com/office/drawing/2014/main" id="{DDA6C8AA-EB3F-4458-BFAE-A533AB2206A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63">
          <xdr14:nvContentPartPr>
            <xdr14:cNvPr id="1262" name="Ink 1261">
              <a:extLst>
                <a:ext uri="{FF2B5EF4-FFF2-40B4-BE49-F238E27FC236}">
                  <a16:creationId xmlns:a16="http://schemas.microsoft.com/office/drawing/2014/main" id="{EA656936-983B-45CE-AC25-1CA68EC8198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64">
          <xdr14:nvContentPartPr>
            <xdr14:cNvPr id="1263" name="Ink 1262">
              <a:extLst>
                <a:ext uri="{FF2B5EF4-FFF2-40B4-BE49-F238E27FC236}">
                  <a16:creationId xmlns:a16="http://schemas.microsoft.com/office/drawing/2014/main" id="{4CA957E0-73A9-446E-91BA-0B9370F0F5E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65">
          <xdr14:nvContentPartPr>
            <xdr14:cNvPr id="1264" name="Ink 1263">
              <a:extLst>
                <a:ext uri="{FF2B5EF4-FFF2-40B4-BE49-F238E27FC236}">
                  <a16:creationId xmlns:a16="http://schemas.microsoft.com/office/drawing/2014/main" id="{72E99A9C-275A-4347-A933-92AE22976ED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66">
          <xdr14:nvContentPartPr>
            <xdr14:cNvPr id="1265" name="Ink 1264">
              <a:extLst>
                <a:ext uri="{FF2B5EF4-FFF2-40B4-BE49-F238E27FC236}">
                  <a16:creationId xmlns:a16="http://schemas.microsoft.com/office/drawing/2014/main" id="{3A0CBBA5-0B63-4578-93C0-076292309C9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67">
          <xdr14:nvContentPartPr>
            <xdr14:cNvPr id="1266" name="Ink 1265">
              <a:extLst>
                <a:ext uri="{FF2B5EF4-FFF2-40B4-BE49-F238E27FC236}">
                  <a16:creationId xmlns:a16="http://schemas.microsoft.com/office/drawing/2014/main" id="{CA8514A8-592D-4EC0-B4FD-BFAC9D23686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68">
          <xdr14:nvContentPartPr>
            <xdr14:cNvPr id="1267" name="Ink 1266">
              <a:extLst>
                <a:ext uri="{FF2B5EF4-FFF2-40B4-BE49-F238E27FC236}">
                  <a16:creationId xmlns:a16="http://schemas.microsoft.com/office/drawing/2014/main" id="{61E5C8F5-A042-4744-90A6-1F9405216DC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69">
          <xdr14:nvContentPartPr>
            <xdr14:cNvPr id="1268" name="Ink 1267">
              <a:extLst>
                <a:ext uri="{FF2B5EF4-FFF2-40B4-BE49-F238E27FC236}">
                  <a16:creationId xmlns:a16="http://schemas.microsoft.com/office/drawing/2014/main" id="{B387A75C-7251-4850-9500-E6E1CEFE3E6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70">
          <xdr14:nvContentPartPr>
            <xdr14:cNvPr id="1269" name="Ink 1268">
              <a:extLst>
                <a:ext uri="{FF2B5EF4-FFF2-40B4-BE49-F238E27FC236}">
                  <a16:creationId xmlns:a16="http://schemas.microsoft.com/office/drawing/2014/main" id="{FD54E8E1-9B7C-43F6-BD7B-2D15C53E2CF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71">
          <xdr14:nvContentPartPr>
            <xdr14:cNvPr id="1270" name="Ink 1269">
              <a:extLst>
                <a:ext uri="{FF2B5EF4-FFF2-40B4-BE49-F238E27FC236}">
                  <a16:creationId xmlns:a16="http://schemas.microsoft.com/office/drawing/2014/main" id="{0336E677-6504-44CD-9C8A-D2BE6F9185C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72">
          <xdr14:nvContentPartPr>
            <xdr14:cNvPr id="1271" name="Ink 1270">
              <a:extLst>
                <a:ext uri="{FF2B5EF4-FFF2-40B4-BE49-F238E27FC236}">
                  <a16:creationId xmlns:a16="http://schemas.microsoft.com/office/drawing/2014/main" id="{BE4BFC09-39D0-459F-A380-B908E7143CF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73">
          <xdr14:nvContentPartPr>
            <xdr14:cNvPr id="1272" name="Ink 1271">
              <a:extLst>
                <a:ext uri="{FF2B5EF4-FFF2-40B4-BE49-F238E27FC236}">
                  <a16:creationId xmlns:a16="http://schemas.microsoft.com/office/drawing/2014/main" id="{7B4BE9B9-7E4D-4656-9A95-7BF123B5996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74">
          <xdr14:nvContentPartPr>
            <xdr14:cNvPr id="1273" name="Ink 1272">
              <a:extLst>
                <a:ext uri="{FF2B5EF4-FFF2-40B4-BE49-F238E27FC236}">
                  <a16:creationId xmlns:a16="http://schemas.microsoft.com/office/drawing/2014/main" id="{AA93B1C4-0A57-4FEA-B96D-3E4E054D275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75">
          <xdr14:nvContentPartPr>
            <xdr14:cNvPr id="1274" name="Ink 1273">
              <a:extLst>
                <a:ext uri="{FF2B5EF4-FFF2-40B4-BE49-F238E27FC236}">
                  <a16:creationId xmlns:a16="http://schemas.microsoft.com/office/drawing/2014/main" id="{6B12AD61-03E5-4E15-AE7D-20819638BF3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76">
          <xdr14:nvContentPartPr>
            <xdr14:cNvPr id="1275" name="Ink 1274">
              <a:extLst>
                <a:ext uri="{FF2B5EF4-FFF2-40B4-BE49-F238E27FC236}">
                  <a16:creationId xmlns:a16="http://schemas.microsoft.com/office/drawing/2014/main" id="{466F1D88-3ED2-4DA1-B516-4BE9865F9AB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77">
          <xdr14:nvContentPartPr>
            <xdr14:cNvPr id="1276" name="Ink 1275">
              <a:extLst>
                <a:ext uri="{FF2B5EF4-FFF2-40B4-BE49-F238E27FC236}">
                  <a16:creationId xmlns:a16="http://schemas.microsoft.com/office/drawing/2014/main" id="{BDCE555A-A84E-47B2-AFEC-91963B1A421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78">
          <xdr14:nvContentPartPr>
            <xdr14:cNvPr id="1277" name="Ink 1276">
              <a:extLst>
                <a:ext uri="{FF2B5EF4-FFF2-40B4-BE49-F238E27FC236}">
                  <a16:creationId xmlns:a16="http://schemas.microsoft.com/office/drawing/2014/main" id="{10FA50C8-0ED8-40A1-AD7C-7A76B45AC66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79">
          <xdr14:nvContentPartPr>
            <xdr14:cNvPr id="1278" name="Ink 1277">
              <a:extLst>
                <a:ext uri="{FF2B5EF4-FFF2-40B4-BE49-F238E27FC236}">
                  <a16:creationId xmlns:a16="http://schemas.microsoft.com/office/drawing/2014/main" id="{81F2D729-F9FC-4E52-8EE0-D39ABE698AF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80">
          <xdr14:nvContentPartPr>
            <xdr14:cNvPr id="1279" name="Ink 1278">
              <a:extLst>
                <a:ext uri="{FF2B5EF4-FFF2-40B4-BE49-F238E27FC236}">
                  <a16:creationId xmlns:a16="http://schemas.microsoft.com/office/drawing/2014/main" id="{6488DD04-9F5F-42A6-B049-FDE1D36B5F6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81">
          <xdr14:nvContentPartPr>
            <xdr14:cNvPr id="1280" name="Ink 1279">
              <a:extLst>
                <a:ext uri="{FF2B5EF4-FFF2-40B4-BE49-F238E27FC236}">
                  <a16:creationId xmlns:a16="http://schemas.microsoft.com/office/drawing/2014/main" id="{076FFFA9-A1A1-4D69-B9D4-31D9B35621E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82">
          <xdr14:nvContentPartPr>
            <xdr14:cNvPr id="1281" name="Ink 1280">
              <a:extLst>
                <a:ext uri="{FF2B5EF4-FFF2-40B4-BE49-F238E27FC236}">
                  <a16:creationId xmlns:a16="http://schemas.microsoft.com/office/drawing/2014/main" id="{07027B6C-2D81-4980-92F4-C2A24C67A72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83">
          <xdr14:nvContentPartPr>
            <xdr14:cNvPr id="1282" name="Ink 1281">
              <a:extLst>
                <a:ext uri="{FF2B5EF4-FFF2-40B4-BE49-F238E27FC236}">
                  <a16:creationId xmlns:a16="http://schemas.microsoft.com/office/drawing/2014/main" id="{14300A86-00F4-4725-A131-1114A0D938A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84">
          <xdr14:nvContentPartPr>
            <xdr14:cNvPr id="1283" name="Ink 1282">
              <a:extLst>
                <a:ext uri="{FF2B5EF4-FFF2-40B4-BE49-F238E27FC236}">
                  <a16:creationId xmlns:a16="http://schemas.microsoft.com/office/drawing/2014/main" id="{2384B48C-CBD9-4FAA-8DA1-378C8883842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85">
          <xdr14:nvContentPartPr>
            <xdr14:cNvPr id="1284" name="Ink 1283">
              <a:extLst>
                <a:ext uri="{FF2B5EF4-FFF2-40B4-BE49-F238E27FC236}">
                  <a16:creationId xmlns:a16="http://schemas.microsoft.com/office/drawing/2014/main" id="{FFE7A028-49FD-4C8E-AD91-14A7554E433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86">
          <xdr14:nvContentPartPr>
            <xdr14:cNvPr id="1285" name="Ink 1284">
              <a:extLst>
                <a:ext uri="{FF2B5EF4-FFF2-40B4-BE49-F238E27FC236}">
                  <a16:creationId xmlns:a16="http://schemas.microsoft.com/office/drawing/2014/main" id="{013C53B0-8CD0-4CBA-B785-CB8BB7A1301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87">
          <xdr14:nvContentPartPr>
            <xdr14:cNvPr id="1286" name="Ink 1285">
              <a:extLst>
                <a:ext uri="{FF2B5EF4-FFF2-40B4-BE49-F238E27FC236}">
                  <a16:creationId xmlns:a16="http://schemas.microsoft.com/office/drawing/2014/main" id="{87113C38-AF06-4BB2-A9C5-FCCDD909EF3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88">
          <xdr14:nvContentPartPr>
            <xdr14:cNvPr id="1287" name="Ink 1286">
              <a:extLst>
                <a:ext uri="{FF2B5EF4-FFF2-40B4-BE49-F238E27FC236}">
                  <a16:creationId xmlns:a16="http://schemas.microsoft.com/office/drawing/2014/main" id="{CCC9006E-5E59-420C-BE2F-A1C6CA24282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89">
          <xdr14:nvContentPartPr>
            <xdr14:cNvPr id="1288" name="Ink 1287">
              <a:extLst>
                <a:ext uri="{FF2B5EF4-FFF2-40B4-BE49-F238E27FC236}">
                  <a16:creationId xmlns:a16="http://schemas.microsoft.com/office/drawing/2014/main" id="{8E787B27-E553-4253-A040-16753A4A83D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90">
          <xdr14:nvContentPartPr>
            <xdr14:cNvPr id="1289" name="Ink 1288">
              <a:extLst>
                <a:ext uri="{FF2B5EF4-FFF2-40B4-BE49-F238E27FC236}">
                  <a16:creationId xmlns:a16="http://schemas.microsoft.com/office/drawing/2014/main" id="{386E8FBF-4A95-4AEE-B077-1A1F1B03C24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91">
          <xdr14:nvContentPartPr>
            <xdr14:cNvPr id="1290" name="Ink 1289">
              <a:extLst>
                <a:ext uri="{FF2B5EF4-FFF2-40B4-BE49-F238E27FC236}">
                  <a16:creationId xmlns:a16="http://schemas.microsoft.com/office/drawing/2014/main" id="{A675804A-B4C3-4D59-AB99-6DD82676475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92">
          <xdr14:nvContentPartPr>
            <xdr14:cNvPr id="1291" name="Ink 1290">
              <a:extLst>
                <a:ext uri="{FF2B5EF4-FFF2-40B4-BE49-F238E27FC236}">
                  <a16:creationId xmlns:a16="http://schemas.microsoft.com/office/drawing/2014/main" id="{E30D82C7-9653-438D-A592-D830B7CFECE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93">
          <xdr14:nvContentPartPr>
            <xdr14:cNvPr id="1292" name="Ink 1291">
              <a:extLst>
                <a:ext uri="{FF2B5EF4-FFF2-40B4-BE49-F238E27FC236}">
                  <a16:creationId xmlns:a16="http://schemas.microsoft.com/office/drawing/2014/main" id="{7F0A775F-3D3F-40B4-8374-A9C59389C23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94">
          <xdr14:nvContentPartPr>
            <xdr14:cNvPr id="1293" name="Ink 1292">
              <a:extLst>
                <a:ext uri="{FF2B5EF4-FFF2-40B4-BE49-F238E27FC236}">
                  <a16:creationId xmlns:a16="http://schemas.microsoft.com/office/drawing/2014/main" id="{0AFF7AA7-DA68-4D8F-95C1-8D8C44DAA88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95">
          <xdr14:nvContentPartPr>
            <xdr14:cNvPr id="1294" name="Ink 1293">
              <a:extLst>
                <a:ext uri="{FF2B5EF4-FFF2-40B4-BE49-F238E27FC236}">
                  <a16:creationId xmlns:a16="http://schemas.microsoft.com/office/drawing/2014/main" id="{4EB9ADB4-7593-4EDE-86C7-709D1622767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96">
          <xdr14:nvContentPartPr>
            <xdr14:cNvPr id="1295" name="Ink 1294">
              <a:extLst>
                <a:ext uri="{FF2B5EF4-FFF2-40B4-BE49-F238E27FC236}">
                  <a16:creationId xmlns:a16="http://schemas.microsoft.com/office/drawing/2014/main" id="{2F04BB36-C1BA-46AC-A15A-BBBE73A9B90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97">
          <xdr14:nvContentPartPr>
            <xdr14:cNvPr id="1296" name="Ink 1295">
              <a:extLst>
                <a:ext uri="{FF2B5EF4-FFF2-40B4-BE49-F238E27FC236}">
                  <a16:creationId xmlns:a16="http://schemas.microsoft.com/office/drawing/2014/main" id="{2CD3A913-730B-452A-8D04-825A6844459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98">
          <xdr14:nvContentPartPr>
            <xdr14:cNvPr id="1297" name="Ink 1296">
              <a:extLst>
                <a:ext uri="{FF2B5EF4-FFF2-40B4-BE49-F238E27FC236}">
                  <a16:creationId xmlns:a16="http://schemas.microsoft.com/office/drawing/2014/main" id="{163872D6-E85B-49DF-8546-A5F778033F9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299">
          <xdr14:nvContentPartPr>
            <xdr14:cNvPr id="1298" name="Ink 1297">
              <a:extLst>
                <a:ext uri="{FF2B5EF4-FFF2-40B4-BE49-F238E27FC236}">
                  <a16:creationId xmlns:a16="http://schemas.microsoft.com/office/drawing/2014/main" id="{3B02F638-E506-486F-9C64-3AF66B36422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00">
          <xdr14:nvContentPartPr>
            <xdr14:cNvPr id="1299" name="Ink 1298">
              <a:extLst>
                <a:ext uri="{FF2B5EF4-FFF2-40B4-BE49-F238E27FC236}">
                  <a16:creationId xmlns:a16="http://schemas.microsoft.com/office/drawing/2014/main" id="{47427672-4A90-4A64-AEB4-A78C59DB953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01">
          <xdr14:nvContentPartPr>
            <xdr14:cNvPr id="1300" name="Ink 1299">
              <a:extLst>
                <a:ext uri="{FF2B5EF4-FFF2-40B4-BE49-F238E27FC236}">
                  <a16:creationId xmlns:a16="http://schemas.microsoft.com/office/drawing/2014/main" id="{EE2418D3-7BE8-4293-A6FB-068F94BF8E7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02">
          <xdr14:nvContentPartPr>
            <xdr14:cNvPr id="1301" name="Ink 1300">
              <a:extLst>
                <a:ext uri="{FF2B5EF4-FFF2-40B4-BE49-F238E27FC236}">
                  <a16:creationId xmlns:a16="http://schemas.microsoft.com/office/drawing/2014/main" id="{934959AC-E7C8-43FD-A70D-202ADE5B22C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03">
          <xdr14:nvContentPartPr>
            <xdr14:cNvPr id="1302" name="Ink 1301">
              <a:extLst>
                <a:ext uri="{FF2B5EF4-FFF2-40B4-BE49-F238E27FC236}">
                  <a16:creationId xmlns:a16="http://schemas.microsoft.com/office/drawing/2014/main" id="{BF5F939C-F6E7-4F57-9231-621F15567C6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04">
          <xdr14:nvContentPartPr>
            <xdr14:cNvPr id="1303" name="Ink 1302">
              <a:extLst>
                <a:ext uri="{FF2B5EF4-FFF2-40B4-BE49-F238E27FC236}">
                  <a16:creationId xmlns:a16="http://schemas.microsoft.com/office/drawing/2014/main" id="{CC04B171-AB8B-4256-A023-905EEE00FBE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05">
          <xdr14:nvContentPartPr>
            <xdr14:cNvPr id="1304" name="Ink 1303">
              <a:extLst>
                <a:ext uri="{FF2B5EF4-FFF2-40B4-BE49-F238E27FC236}">
                  <a16:creationId xmlns:a16="http://schemas.microsoft.com/office/drawing/2014/main" id="{6B0CDAC1-207E-4C9F-A69D-4B0C8DB7367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06">
          <xdr14:nvContentPartPr>
            <xdr14:cNvPr id="1305" name="Ink 1304">
              <a:extLst>
                <a:ext uri="{FF2B5EF4-FFF2-40B4-BE49-F238E27FC236}">
                  <a16:creationId xmlns:a16="http://schemas.microsoft.com/office/drawing/2014/main" id="{77C789DA-85BA-468C-8ECF-03AF2B4EBDA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07">
          <xdr14:nvContentPartPr>
            <xdr14:cNvPr id="1306" name="Ink 1305">
              <a:extLst>
                <a:ext uri="{FF2B5EF4-FFF2-40B4-BE49-F238E27FC236}">
                  <a16:creationId xmlns:a16="http://schemas.microsoft.com/office/drawing/2014/main" id="{3099D06D-B60D-46DF-A25B-5EC8876B180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08">
          <xdr14:nvContentPartPr>
            <xdr14:cNvPr id="1307" name="Ink 1306">
              <a:extLst>
                <a:ext uri="{FF2B5EF4-FFF2-40B4-BE49-F238E27FC236}">
                  <a16:creationId xmlns:a16="http://schemas.microsoft.com/office/drawing/2014/main" id="{A21A7E50-B1F2-40B8-BAC5-C60E873C65B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09">
          <xdr14:nvContentPartPr>
            <xdr14:cNvPr id="1308" name="Ink 1307">
              <a:extLst>
                <a:ext uri="{FF2B5EF4-FFF2-40B4-BE49-F238E27FC236}">
                  <a16:creationId xmlns:a16="http://schemas.microsoft.com/office/drawing/2014/main" id="{B04F7333-6456-43B7-900C-4C78701E8F1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10">
          <xdr14:nvContentPartPr>
            <xdr14:cNvPr id="1309" name="Ink 1308">
              <a:extLst>
                <a:ext uri="{FF2B5EF4-FFF2-40B4-BE49-F238E27FC236}">
                  <a16:creationId xmlns:a16="http://schemas.microsoft.com/office/drawing/2014/main" id="{D45BF2E9-1587-459B-9587-10BC9D1C302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11">
          <xdr14:nvContentPartPr>
            <xdr14:cNvPr id="1310" name="Ink 1309">
              <a:extLst>
                <a:ext uri="{FF2B5EF4-FFF2-40B4-BE49-F238E27FC236}">
                  <a16:creationId xmlns:a16="http://schemas.microsoft.com/office/drawing/2014/main" id="{9F337806-4B66-4D8E-A590-DB3E244EDA4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12">
          <xdr14:nvContentPartPr>
            <xdr14:cNvPr id="1311" name="Ink 1310">
              <a:extLst>
                <a:ext uri="{FF2B5EF4-FFF2-40B4-BE49-F238E27FC236}">
                  <a16:creationId xmlns:a16="http://schemas.microsoft.com/office/drawing/2014/main" id="{EE9DDC41-8DAF-458C-A88B-12EA8379791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13">
          <xdr14:nvContentPartPr>
            <xdr14:cNvPr id="1312" name="Ink 1311">
              <a:extLst>
                <a:ext uri="{FF2B5EF4-FFF2-40B4-BE49-F238E27FC236}">
                  <a16:creationId xmlns:a16="http://schemas.microsoft.com/office/drawing/2014/main" id="{D1B53EB1-2400-44D7-8247-DFDBFCFC2BE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14">
          <xdr14:nvContentPartPr>
            <xdr14:cNvPr id="1313" name="Ink 1312">
              <a:extLst>
                <a:ext uri="{FF2B5EF4-FFF2-40B4-BE49-F238E27FC236}">
                  <a16:creationId xmlns:a16="http://schemas.microsoft.com/office/drawing/2014/main" id="{BF748528-E6BD-4BE1-BDF0-69EA4F33493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15">
          <xdr14:nvContentPartPr>
            <xdr14:cNvPr id="1314" name="Ink 1313">
              <a:extLst>
                <a:ext uri="{FF2B5EF4-FFF2-40B4-BE49-F238E27FC236}">
                  <a16:creationId xmlns:a16="http://schemas.microsoft.com/office/drawing/2014/main" id="{54DBF99E-4DA5-488F-9E1B-661A1692529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16">
          <xdr14:nvContentPartPr>
            <xdr14:cNvPr id="1315" name="Ink 1314">
              <a:extLst>
                <a:ext uri="{FF2B5EF4-FFF2-40B4-BE49-F238E27FC236}">
                  <a16:creationId xmlns:a16="http://schemas.microsoft.com/office/drawing/2014/main" id="{DE755B1E-7F52-464F-8613-B792B811387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17">
          <xdr14:nvContentPartPr>
            <xdr14:cNvPr id="1316" name="Ink 1315">
              <a:extLst>
                <a:ext uri="{FF2B5EF4-FFF2-40B4-BE49-F238E27FC236}">
                  <a16:creationId xmlns:a16="http://schemas.microsoft.com/office/drawing/2014/main" id="{30F36FB4-219B-4C20-A1D1-89A28173FEF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18">
          <xdr14:nvContentPartPr>
            <xdr14:cNvPr id="1317" name="Ink 1316">
              <a:extLst>
                <a:ext uri="{FF2B5EF4-FFF2-40B4-BE49-F238E27FC236}">
                  <a16:creationId xmlns:a16="http://schemas.microsoft.com/office/drawing/2014/main" id="{56C41F1C-05B6-41FE-BC61-8111FC95FE3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19">
          <xdr14:nvContentPartPr>
            <xdr14:cNvPr id="1318" name="Ink 1317">
              <a:extLst>
                <a:ext uri="{FF2B5EF4-FFF2-40B4-BE49-F238E27FC236}">
                  <a16:creationId xmlns:a16="http://schemas.microsoft.com/office/drawing/2014/main" id="{BF5B68CC-444C-4A58-9645-C18FA684EF7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20">
          <xdr14:nvContentPartPr>
            <xdr14:cNvPr id="1319" name="Ink 1318">
              <a:extLst>
                <a:ext uri="{FF2B5EF4-FFF2-40B4-BE49-F238E27FC236}">
                  <a16:creationId xmlns:a16="http://schemas.microsoft.com/office/drawing/2014/main" id="{9EE5DCFF-F7A9-4449-9DF8-538D42E0634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21">
          <xdr14:nvContentPartPr>
            <xdr14:cNvPr id="1320" name="Ink 1319">
              <a:extLst>
                <a:ext uri="{FF2B5EF4-FFF2-40B4-BE49-F238E27FC236}">
                  <a16:creationId xmlns:a16="http://schemas.microsoft.com/office/drawing/2014/main" id="{ABE7AA25-C0D0-4CF5-8589-B115F70F474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22">
          <xdr14:nvContentPartPr>
            <xdr14:cNvPr id="1321" name="Ink 1320">
              <a:extLst>
                <a:ext uri="{FF2B5EF4-FFF2-40B4-BE49-F238E27FC236}">
                  <a16:creationId xmlns:a16="http://schemas.microsoft.com/office/drawing/2014/main" id="{97DCCAC7-E4CE-48C8-926A-D21985EE5E7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23">
          <xdr14:nvContentPartPr>
            <xdr14:cNvPr id="1322" name="Ink 1321">
              <a:extLst>
                <a:ext uri="{FF2B5EF4-FFF2-40B4-BE49-F238E27FC236}">
                  <a16:creationId xmlns:a16="http://schemas.microsoft.com/office/drawing/2014/main" id="{41A4D130-376B-4322-8D50-A96408C7CEE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24">
          <xdr14:nvContentPartPr>
            <xdr14:cNvPr id="1323" name="Ink 1322">
              <a:extLst>
                <a:ext uri="{FF2B5EF4-FFF2-40B4-BE49-F238E27FC236}">
                  <a16:creationId xmlns:a16="http://schemas.microsoft.com/office/drawing/2014/main" id="{7B6505DD-4D77-4CA5-96D5-3536E5603D5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25">
          <xdr14:nvContentPartPr>
            <xdr14:cNvPr id="1324" name="Ink 1323">
              <a:extLst>
                <a:ext uri="{FF2B5EF4-FFF2-40B4-BE49-F238E27FC236}">
                  <a16:creationId xmlns:a16="http://schemas.microsoft.com/office/drawing/2014/main" id="{E762DAB2-DE85-4661-91CD-5BAD267C628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26">
          <xdr14:nvContentPartPr>
            <xdr14:cNvPr id="1325" name="Ink 1324">
              <a:extLst>
                <a:ext uri="{FF2B5EF4-FFF2-40B4-BE49-F238E27FC236}">
                  <a16:creationId xmlns:a16="http://schemas.microsoft.com/office/drawing/2014/main" id="{ECD6B218-614D-40CE-93D5-3CC652854BD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27">
          <xdr14:nvContentPartPr>
            <xdr14:cNvPr id="1326" name="Ink 1325">
              <a:extLst>
                <a:ext uri="{FF2B5EF4-FFF2-40B4-BE49-F238E27FC236}">
                  <a16:creationId xmlns:a16="http://schemas.microsoft.com/office/drawing/2014/main" id="{0066612B-F389-41C3-918A-83F573C85AB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28">
          <xdr14:nvContentPartPr>
            <xdr14:cNvPr id="1327" name="Ink 1326">
              <a:extLst>
                <a:ext uri="{FF2B5EF4-FFF2-40B4-BE49-F238E27FC236}">
                  <a16:creationId xmlns:a16="http://schemas.microsoft.com/office/drawing/2014/main" id="{7F3D8A4A-A79C-4809-A189-902AB01ECF6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29">
          <xdr14:nvContentPartPr>
            <xdr14:cNvPr id="1328" name="Ink 1327">
              <a:extLst>
                <a:ext uri="{FF2B5EF4-FFF2-40B4-BE49-F238E27FC236}">
                  <a16:creationId xmlns:a16="http://schemas.microsoft.com/office/drawing/2014/main" id="{37B32B9E-5D1A-4678-B635-CF6350AB29B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30">
          <xdr14:nvContentPartPr>
            <xdr14:cNvPr id="1329" name="Ink 1328">
              <a:extLst>
                <a:ext uri="{FF2B5EF4-FFF2-40B4-BE49-F238E27FC236}">
                  <a16:creationId xmlns:a16="http://schemas.microsoft.com/office/drawing/2014/main" id="{28712593-389D-4426-8216-CC1FB774007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31">
          <xdr14:nvContentPartPr>
            <xdr14:cNvPr id="1330" name="Ink 1329">
              <a:extLst>
                <a:ext uri="{FF2B5EF4-FFF2-40B4-BE49-F238E27FC236}">
                  <a16:creationId xmlns:a16="http://schemas.microsoft.com/office/drawing/2014/main" id="{7A0E3FCD-E43B-421F-97D8-C5814C01AE9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32">
          <xdr14:nvContentPartPr>
            <xdr14:cNvPr id="1331" name="Ink 1330">
              <a:extLst>
                <a:ext uri="{FF2B5EF4-FFF2-40B4-BE49-F238E27FC236}">
                  <a16:creationId xmlns:a16="http://schemas.microsoft.com/office/drawing/2014/main" id="{7EB65703-DBAB-4AAD-A0D7-E4B3FEC1229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33">
          <xdr14:nvContentPartPr>
            <xdr14:cNvPr id="1332" name="Ink 1331">
              <a:extLst>
                <a:ext uri="{FF2B5EF4-FFF2-40B4-BE49-F238E27FC236}">
                  <a16:creationId xmlns:a16="http://schemas.microsoft.com/office/drawing/2014/main" id="{A714F9DB-A3A4-46EF-939F-E722A7F6423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34">
          <xdr14:nvContentPartPr>
            <xdr14:cNvPr id="1333" name="Ink 1332">
              <a:extLst>
                <a:ext uri="{FF2B5EF4-FFF2-40B4-BE49-F238E27FC236}">
                  <a16:creationId xmlns:a16="http://schemas.microsoft.com/office/drawing/2014/main" id="{BA155AE4-109A-458A-8EE8-9171B88E317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35">
          <xdr14:nvContentPartPr>
            <xdr14:cNvPr id="1334" name="Ink 1333">
              <a:extLst>
                <a:ext uri="{FF2B5EF4-FFF2-40B4-BE49-F238E27FC236}">
                  <a16:creationId xmlns:a16="http://schemas.microsoft.com/office/drawing/2014/main" id="{86806759-F0D2-4870-A037-89FF66A2E5B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36">
          <xdr14:nvContentPartPr>
            <xdr14:cNvPr id="1335" name="Ink 1334">
              <a:extLst>
                <a:ext uri="{FF2B5EF4-FFF2-40B4-BE49-F238E27FC236}">
                  <a16:creationId xmlns:a16="http://schemas.microsoft.com/office/drawing/2014/main" id="{E4FC1184-5BAC-4778-8195-C76FFF6E46C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37">
          <xdr14:nvContentPartPr>
            <xdr14:cNvPr id="1336" name="Ink 1335">
              <a:extLst>
                <a:ext uri="{FF2B5EF4-FFF2-40B4-BE49-F238E27FC236}">
                  <a16:creationId xmlns:a16="http://schemas.microsoft.com/office/drawing/2014/main" id="{985D9CA6-CEF2-4599-BD72-CCDBCD4A871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38">
          <xdr14:nvContentPartPr>
            <xdr14:cNvPr id="1337" name="Ink 1336">
              <a:extLst>
                <a:ext uri="{FF2B5EF4-FFF2-40B4-BE49-F238E27FC236}">
                  <a16:creationId xmlns:a16="http://schemas.microsoft.com/office/drawing/2014/main" id="{929A9A09-2440-4FDC-9B13-3AA301CFFEB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39">
          <xdr14:nvContentPartPr>
            <xdr14:cNvPr id="1338" name="Ink 1337">
              <a:extLst>
                <a:ext uri="{FF2B5EF4-FFF2-40B4-BE49-F238E27FC236}">
                  <a16:creationId xmlns:a16="http://schemas.microsoft.com/office/drawing/2014/main" id="{DD93736D-72E8-42FE-89F0-DED607156B2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40">
          <xdr14:nvContentPartPr>
            <xdr14:cNvPr id="1339" name="Ink 1338">
              <a:extLst>
                <a:ext uri="{FF2B5EF4-FFF2-40B4-BE49-F238E27FC236}">
                  <a16:creationId xmlns:a16="http://schemas.microsoft.com/office/drawing/2014/main" id="{EEAB11C7-AF40-4FA1-9564-799A23DC50A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41">
          <xdr14:nvContentPartPr>
            <xdr14:cNvPr id="1340" name="Ink 1339">
              <a:extLst>
                <a:ext uri="{FF2B5EF4-FFF2-40B4-BE49-F238E27FC236}">
                  <a16:creationId xmlns:a16="http://schemas.microsoft.com/office/drawing/2014/main" id="{8D380248-3143-4CD0-B649-8723ED28607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42">
          <xdr14:nvContentPartPr>
            <xdr14:cNvPr id="1341" name="Ink 1340">
              <a:extLst>
                <a:ext uri="{FF2B5EF4-FFF2-40B4-BE49-F238E27FC236}">
                  <a16:creationId xmlns:a16="http://schemas.microsoft.com/office/drawing/2014/main" id="{E31C2444-7066-4ABF-9F1F-9E0DC19F441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43">
          <xdr14:nvContentPartPr>
            <xdr14:cNvPr id="1342" name="Ink 1341">
              <a:extLst>
                <a:ext uri="{FF2B5EF4-FFF2-40B4-BE49-F238E27FC236}">
                  <a16:creationId xmlns:a16="http://schemas.microsoft.com/office/drawing/2014/main" id="{98FA8197-4C0F-43DE-8C23-21609D6B7AC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44">
          <xdr14:nvContentPartPr>
            <xdr14:cNvPr id="1343" name="Ink 1342">
              <a:extLst>
                <a:ext uri="{FF2B5EF4-FFF2-40B4-BE49-F238E27FC236}">
                  <a16:creationId xmlns:a16="http://schemas.microsoft.com/office/drawing/2014/main" id="{4DEC8940-EA43-4E86-B912-D4DB4562A54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45">
          <xdr14:nvContentPartPr>
            <xdr14:cNvPr id="1344" name="Ink 1343">
              <a:extLst>
                <a:ext uri="{FF2B5EF4-FFF2-40B4-BE49-F238E27FC236}">
                  <a16:creationId xmlns:a16="http://schemas.microsoft.com/office/drawing/2014/main" id="{AEE4F38D-513E-4213-B498-503324C9864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46">
          <xdr14:nvContentPartPr>
            <xdr14:cNvPr id="1345" name="Ink 1344">
              <a:extLst>
                <a:ext uri="{FF2B5EF4-FFF2-40B4-BE49-F238E27FC236}">
                  <a16:creationId xmlns:a16="http://schemas.microsoft.com/office/drawing/2014/main" id="{23AA47DF-350F-4BE8-B84E-6700B5D4B9B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47">
          <xdr14:nvContentPartPr>
            <xdr14:cNvPr id="1346" name="Ink 1345">
              <a:extLst>
                <a:ext uri="{FF2B5EF4-FFF2-40B4-BE49-F238E27FC236}">
                  <a16:creationId xmlns:a16="http://schemas.microsoft.com/office/drawing/2014/main" id="{50CB6F84-DD45-41B6-897D-A4389C80AAD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48">
          <xdr14:nvContentPartPr>
            <xdr14:cNvPr id="1347" name="Ink 1346">
              <a:extLst>
                <a:ext uri="{FF2B5EF4-FFF2-40B4-BE49-F238E27FC236}">
                  <a16:creationId xmlns:a16="http://schemas.microsoft.com/office/drawing/2014/main" id="{2CB8ACB8-566D-42C5-88D4-C1E63C4E22B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49">
          <xdr14:nvContentPartPr>
            <xdr14:cNvPr id="1348" name="Ink 1347">
              <a:extLst>
                <a:ext uri="{FF2B5EF4-FFF2-40B4-BE49-F238E27FC236}">
                  <a16:creationId xmlns:a16="http://schemas.microsoft.com/office/drawing/2014/main" id="{A372D89D-95AF-421B-98FF-EC26347C789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50">
          <xdr14:nvContentPartPr>
            <xdr14:cNvPr id="1349" name="Ink 1348">
              <a:extLst>
                <a:ext uri="{FF2B5EF4-FFF2-40B4-BE49-F238E27FC236}">
                  <a16:creationId xmlns:a16="http://schemas.microsoft.com/office/drawing/2014/main" id="{D3A56DDE-621A-474F-9630-C29E56B1B3F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51">
          <xdr14:nvContentPartPr>
            <xdr14:cNvPr id="1350" name="Ink 1349">
              <a:extLst>
                <a:ext uri="{FF2B5EF4-FFF2-40B4-BE49-F238E27FC236}">
                  <a16:creationId xmlns:a16="http://schemas.microsoft.com/office/drawing/2014/main" id="{1F59EF41-C578-4E6E-B7D8-F6C24A6879E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52">
          <xdr14:nvContentPartPr>
            <xdr14:cNvPr id="1351" name="Ink 1350">
              <a:extLst>
                <a:ext uri="{FF2B5EF4-FFF2-40B4-BE49-F238E27FC236}">
                  <a16:creationId xmlns:a16="http://schemas.microsoft.com/office/drawing/2014/main" id="{77661BCD-39B5-480F-837D-1E7CB034941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53">
          <xdr14:nvContentPartPr>
            <xdr14:cNvPr id="1352" name="Ink 1351">
              <a:extLst>
                <a:ext uri="{FF2B5EF4-FFF2-40B4-BE49-F238E27FC236}">
                  <a16:creationId xmlns:a16="http://schemas.microsoft.com/office/drawing/2014/main" id="{7B33F283-26B6-4F2D-8BB7-A60226C81F5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54">
          <xdr14:nvContentPartPr>
            <xdr14:cNvPr id="1353" name="Ink 1352">
              <a:extLst>
                <a:ext uri="{FF2B5EF4-FFF2-40B4-BE49-F238E27FC236}">
                  <a16:creationId xmlns:a16="http://schemas.microsoft.com/office/drawing/2014/main" id="{6343E2A9-5B5D-400C-AB85-6CA80DB0B51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55">
          <xdr14:nvContentPartPr>
            <xdr14:cNvPr id="1354" name="Ink 1353">
              <a:extLst>
                <a:ext uri="{FF2B5EF4-FFF2-40B4-BE49-F238E27FC236}">
                  <a16:creationId xmlns:a16="http://schemas.microsoft.com/office/drawing/2014/main" id="{23E70594-3C80-42E1-A679-E03453DBF48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56">
          <xdr14:nvContentPartPr>
            <xdr14:cNvPr id="1355" name="Ink 1354">
              <a:extLst>
                <a:ext uri="{FF2B5EF4-FFF2-40B4-BE49-F238E27FC236}">
                  <a16:creationId xmlns:a16="http://schemas.microsoft.com/office/drawing/2014/main" id="{E74464E6-4A7D-405D-A831-26CE4912B58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57">
          <xdr14:nvContentPartPr>
            <xdr14:cNvPr id="1356" name="Ink 1355">
              <a:extLst>
                <a:ext uri="{FF2B5EF4-FFF2-40B4-BE49-F238E27FC236}">
                  <a16:creationId xmlns:a16="http://schemas.microsoft.com/office/drawing/2014/main" id="{76049DBD-5E39-4E9E-AF46-4955588B6EC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58">
          <xdr14:nvContentPartPr>
            <xdr14:cNvPr id="1357" name="Ink 1356">
              <a:extLst>
                <a:ext uri="{FF2B5EF4-FFF2-40B4-BE49-F238E27FC236}">
                  <a16:creationId xmlns:a16="http://schemas.microsoft.com/office/drawing/2014/main" id="{6A6B00B1-B09C-4CA0-AFA1-902A4123DB5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59">
          <xdr14:nvContentPartPr>
            <xdr14:cNvPr id="1358" name="Ink 1357">
              <a:extLst>
                <a:ext uri="{FF2B5EF4-FFF2-40B4-BE49-F238E27FC236}">
                  <a16:creationId xmlns:a16="http://schemas.microsoft.com/office/drawing/2014/main" id="{49A7FF52-94DA-49A6-A385-32CEB6B5EE5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60">
          <xdr14:nvContentPartPr>
            <xdr14:cNvPr id="1359" name="Ink 1358">
              <a:extLst>
                <a:ext uri="{FF2B5EF4-FFF2-40B4-BE49-F238E27FC236}">
                  <a16:creationId xmlns:a16="http://schemas.microsoft.com/office/drawing/2014/main" id="{970B4A60-F449-4833-B312-9BF08D79827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61">
          <xdr14:nvContentPartPr>
            <xdr14:cNvPr id="1360" name="Ink 1359">
              <a:extLst>
                <a:ext uri="{FF2B5EF4-FFF2-40B4-BE49-F238E27FC236}">
                  <a16:creationId xmlns:a16="http://schemas.microsoft.com/office/drawing/2014/main" id="{DC359555-68D2-49D1-8959-60D2AB134BF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62">
          <xdr14:nvContentPartPr>
            <xdr14:cNvPr id="1361" name="Ink 1360">
              <a:extLst>
                <a:ext uri="{FF2B5EF4-FFF2-40B4-BE49-F238E27FC236}">
                  <a16:creationId xmlns:a16="http://schemas.microsoft.com/office/drawing/2014/main" id="{B7A686FC-2916-4EEF-8F73-0846460744F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63">
          <xdr14:nvContentPartPr>
            <xdr14:cNvPr id="1362" name="Ink 1361">
              <a:extLst>
                <a:ext uri="{FF2B5EF4-FFF2-40B4-BE49-F238E27FC236}">
                  <a16:creationId xmlns:a16="http://schemas.microsoft.com/office/drawing/2014/main" id="{D8DFF81D-DC1F-43A5-9840-5F1A6E52840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64">
          <xdr14:nvContentPartPr>
            <xdr14:cNvPr id="1363" name="Ink 1362">
              <a:extLst>
                <a:ext uri="{FF2B5EF4-FFF2-40B4-BE49-F238E27FC236}">
                  <a16:creationId xmlns:a16="http://schemas.microsoft.com/office/drawing/2014/main" id="{AF98DBCD-E958-4276-9A99-2D3BE391A92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65">
          <xdr14:nvContentPartPr>
            <xdr14:cNvPr id="1364" name="Ink 1363">
              <a:extLst>
                <a:ext uri="{FF2B5EF4-FFF2-40B4-BE49-F238E27FC236}">
                  <a16:creationId xmlns:a16="http://schemas.microsoft.com/office/drawing/2014/main" id="{21388801-A0DF-4B26-B1D5-A625B5A6DFC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66">
          <xdr14:nvContentPartPr>
            <xdr14:cNvPr id="1365" name="Ink 1364">
              <a:extLst>
                <a:ext uri="{FF2B5EF4-FFF2-40B4-BE49-F238E27FC236}">
                  <a16:creationId xmlns:a16="http://schemas.microsoft.com/office/drawing/2014/main" id="{2C746084-3641-431E-A189-91C43EBF014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67">
          <xdr14:nvContentPartPr>
            <xdr14:cNvPr id="1366" name="Ink 1365">
              <a:extLst>
                <a:ext uri="{FF2B5EF4-FFF2-40B4-BE49-F238E27FC236}">
                  <a16:creationId xmlns:a16="http://schemas.microsoft.com/office/drawing/2014/main" id="{6088FC19-75C2-48F1-85A9-9E594F7F10B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68">
          <xdr14:nvContentPartPr>
            <xdr14:cNvPr id="1367" name="Ink 1366">
              <a:extLst>
                <a:ext uri="{FF2B5EF4-FFF2-40B4-BE49-F238E27FC236}">
                  <a16:creationId xmlns:a16="http://schemas.microsoft.com/office/drawing/2014/main" id="{EACAF15D-11E6-4B7C-8102-BA5E97EFF64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69">
          <xdr14:nvContentPartPr>
            <xdr14:cNvPr id="1368" name="Ink 1367">
              <a:extLst>
                <a:ext uri="{FF2B5EF4-FFF2-40B4-BE49-F238E27FC236}">
                  <a16:creationId xmlns:a16="http://schemas.microsoft.com/office/drawing/2014/main" id="{D6C91933-EB90-46A6-8772-52DCE669997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70">
          <xdr14:nvContentPartPr>
            <xdr14:cNvPr id="1369" name="Ink 1368">
              <a:extLst>
                <a:ext uri="{FF2B5EF4-FFF2-40B4-BE49-F238E27FC236}">
                  <a16:creationId xmlns:a16="http://schemas.microsoft.com/office/drawing/2014/main" id="{1AD93530-D205-46E7-B1A1-E8248E1A71B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71">
          <xdr14:nvContentPartPr>
            <xdr14:cNvPr id="1370" name="Ink 1369">
              <a:extLst>
                <a:ext uri="{FF2B5EF4-FFF2-40B4-BE49-F238E27FC236}">
                  <a16:creationId xmlns:a16="http://schemas.microsoft.com/office/drawing/2014/main" id="{81464F6E-2413-493B-B47C-D1874F35775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72">
          <xdr14:nvContentPartPr>
            <xdr14:cNvPr id="1371" name="Ink 1370">
              <a:extLst>
                <a:ext uri="{FF2B5EF4-FFF2-40B4-BE49-F238E27FC236}">
                  <a16:creationId xmlns:a16="http://schemas.microsoft.com/office/drawing/2014/main" id="{CEC7F36A-91A4-4BE4-A26D-466D7F99614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73">
          <xdr14:nvContentPartPr>
            <xdr14:cNvPr id="1372" name="Ink 1371">
              <a:extLst>
                <a:ext uri="{FF2B5EF4-FFF2-40B4-BE49-F238E27FC236}">
                  <a16:creationId xmlns:a16="http://schemas.microsoft.com/office/drawing/2014/main" id="{5D2D3481-518C-46E1-974F-10E5B6D7058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74">
          <xdr14:nvContentPartPr>
            <xdr14:cNvPr id="1373" name="Ink 1372">
              <a:extLst>
                <a:ext uri="{FF2B5EF4-FFF2-40B4-BE49-F238E27FC236}">
                  <a16:creationId xmlns:a16="http://schemas.microsoft.com/office/drawing/2014/main" id="{B11780B6-FBE7-4F68-B68C-17A7941D79A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75">
          <xdr14:nvContentPartPr>
            <xdr14:cNvPr id="1374" name="Ink 1373">
              <a:extLst>
                <a:ext uri="{FF2B5EF4-FFF2-40B4-BE49-F238E27FC236}">
                  <a16:creationId xmlns:a16="http://schemas.microsoft.com/office/drawing/2014/main" id="{5B0924BB-747F-4E85-B3C6-7516AE276AD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76">
          <xdr14:nvContentPartPr>
            <xdr14:cNvPr id="1375" name="Ink 1374">
              <a:extLst>
                <a:ext uri="{FF2B5EF4-FFF2-40B4-BE49-F238E27FC236}">
                  <a16:creationId xmlns:a16="http://schemas.microsoft.com/office/drawing/2014/main" id="{1BC0D37F-F0EE-4889-8BE3-FE0DBA39379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77">
          <xdr14:nvContentPartPr>
            <xdr14:cNvPr id="1376" name="Ink 1375">
              <a:extLst>
                <a:ext uri="{FF2B5EF4-FFF2-40B4-BE49-F238E27FC236}">
                  <a16:creationId xmlns:a16="http://schemas.microsoft.com/office/drawing/2014/main" id="{97997D45-3A3D-45B8-AF1B-8D9C1215587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78">
          <xdr14:nvContentPartPr>
            <xdr14:cNvPr id="1377" name="Ink 1376">
              <a:extLst>
                <a:ext uri="{FF2B5EF4-FFF2-40B4-BE49-F238E27FC236}">
                  <a16:creationId xmlns:a16="http://schemas.microsoft.com/office/drawing/2014/main" id="{1FEB390D-C47D-4AB4-B7B5-E650163DAFD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79">
          <xdr14:nvContentPartPr>
            <xdr14:cNvPr id="1378" name="Ink 1377">
              <a:extLst>
                <a:ext uri="{FF2B5EF4-FFF2-40B4-BE49-F238E27FC236}">
                  <a16:creationId xmlns:a16="http://schemas.microsoft.com/office/drawing/2014/main" id="{8BD70F64-C67C-4170-A5C5-81C17C287A2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80">
          <xdr14:nvContentPartPr>
            <xdr14:cNvPr id="1379" name="Ink 1378">
              <a:extLst>
                <a:ext uri="{FF2B5EF4-FFF2-40B4-BE49-F238E27FC236}">
                  <a16:creationId xmlns:a16="http://schemas.microsoft.com/office/drawing/2014/main" id="{6E74D456-2154-497B-9461-219247AB55D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81">
          <xdr14:nvContentPartPr>
            <xdr14:cNvPr id="1380" name="Ink 1379">
              <a:extLst>
                <a:ext uri="{FF2B5EF4-FFF2-40B4-BE49-F238E27FC236}">
                  <a16:creationId xmlns:a16="http://schemas.microsoft.com/office/drawing/2014/main" id="{16BB1791-158F-413D-A9FE-E50D39E0461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82">
          <xdr14:nvContentPartPr>
            <xdr14:cNvPr id="1381" name="Ink 1380">
              <a:extLst>
                <a:ext uri="{FF2B5EF4-FFF2-40B4-BE49-F238E27FC236}">
                  <a16:creationId xmlns:a16="http://schemas.microsoft.com/office/drawing/2014/main" id="{8F18D421-0741-4013-8E73-BF502E825E7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83">
          <xdr14:nvContentPartPr>
            <xdr14:cNvPr id="1382" name="Ink 1381">
              <a:extLst>
                <a:ext uri="{FF2B5EF4-FFF2-40B4-BE49-F238E27FC236}">
                  <a16:creationId xmlns:a16="http://schemas.microsoft.com/office/drawing/2014/main" id="{F4BDC70D-0FF3-42FB-AF85-CCBDBDA67EA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84">
          <xdr14:nvContentPartPr>
            <xdr14:cNvPr id="1383" name="Ink 1382">
              <a:extLst>
                <a:ext uri="{FF2B5EF4-FFF2-40B4-BE49-F238E27FC236}">
                  <a16:creationId xmlns:a16="http://schemas.microsoft.com/office/drawing/2014/main" id="{3F8A35FB-CFDA-418A-A209-D1FD319AF1D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85">
          <xdr14:nvContentPartPr>
            <xdr14:cNvPr id="1384" name="Ink 1383">
              <a:extLst>
                <a:ext uri="{FF2B5EF4-FFF2-40B4-BE49-F238E27FC236}">
                  <a16:creationId xmlns:a16="http://schemas.microsoft.com/office/drawing/2014/main" id="{192C8643-0D29-4B8B-A21D-00638CB2E33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86">
          <xdr14:nvContentPartPr>
            <xdr14:cNvPr id="1385" name="Ink 1384">
              <a:extLst>
                <a:ext uri="{FF2B5EF4-FFF2-40B4-BE49-F238E27FC236}">
                  <a16:creationId xmlns:a16="http://schemas.microsoft.com/office/drawing/2014/main" id="{9AFB4D21-A7D6-492C-8F04-DB9B2C496EC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87">
          <xdr14:nvContentPartPr>
            <xdr14:cNvPr id="1386" name="Ink 1385">
              <a:extLst>
                <a:ext uri="{FF2B5EF4-FFF2-40B4-BE49-F238E27FC236}">
                  <a16:creationId xmlns:a16="http://schemas.microsoft.com/office/drawing/2014/main" id="{E480A35A-CA3F-4FE6-A5BE-48F3F3C9716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88">
          <xdr14:nvContentPartPr>
            <xdr14:cNvPr id="1387" name="Ink 1386">
              <a:extLst>
                <a:ext uri="{FF2B5EF4-FFF2-40B4-BE49-F238E27FC236}">
                  <a16:creationId xmlns:a16="http://schemas.microsoft.com/office/drawing/2014/main" id="{9AC64259-DA25-495F-8FBE-2FBB6B13A48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89">
          <xdr14:nvContentPartPr>
            <xdr14:cNvPr id="1388" name="Ink 1387">
              <a:extLst>
                <a:ext uri="{FF2B5EF4-FFF2-40B4-BE49-F238E27FC236}">
                  <a16:creationId xmlns:a16="http://schemas.microsoft.com/office/drawing/2014/main" id="{279FF880-FAAA-43E7-9231-7C488328A86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90">
          <xdr14:nvContentPartPr>
            <xdr14:cNvPr id="1389" name="Ink 1388">
              <a:extLst>
                <a:ext uri="{FF2B5EF4-FFF2-40B4-BE49-F238E27FC236}">
                  <a16:creationId xmlns:a16="http://schemas.microsoft.com/office/drawing/2014/main" id="{DBB3B5D3-E57F-49D2-ADDB-EB2329504BE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91">
          <xdr14:nvContentPartPr>
            <xdr14:cNvPr id="1390" name="Ink 1389">
              <a:extLst>
                <a:ext uri="{FF2B5EF4-FFF2-40B4-BE49-F238E27FC236}">
                  <a16:creationId xmlns:a16="http://schemas.microsoft.com/office/drawing/2014/main" id="{3A712E18-ED80-4A79-A9F4-0C53911EEAE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92">
          <xdr14:nvContentPartPr>
            <xdr14:cNvPr id="1391" name="Ink 1390">
              <a:extLst>
                <a:ext uri="{FF2B5EF4-FFF2-40B4-BE49-F238E27FC236}">
                  <a16:creationId xmlns:a16="http://schemas.microsoft.com/office/drawing/2014/main" id="{D3D53EEA-E914-4EA2-8DD1-559D8486B30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93">
          <xdr14:nvContentPartPr>
            <xdr14:cNvPr id="1392" name="Ink 1391">
              <a:extLst>
                <a:ext uri="{FF2B5EF4-FFF2-40B4-BE49-F238E27FC236}">
                  <a16:creationId xmlns:a16="http://schemas.microsoft.com/office/drawing/2014/main" id="{D193C950-E590-43A3-912D-3BF6A3591BB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94">
          <xdr14:nvContentPartPr>
            <xdr14:cNvPr id="1393" name="Ink 1392">
              <a:extLst>
                <a:ext uri="{FF2B5EF4-FFF2-40B4-BE49-F238E27FC236}">
                  <a16:creationId xmlns:a16="http://schemas.microsoft.com/office/drawing/2014/main" id="{0638DC76-50CD-480D-97E3-B2A23922E9F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95">
          <xdr14:nvContentPartPr>
            <xdr14:cNvPr id="1394" name="Ink 1393">
              <a:extLst>
                <a:ext uri="{FF2B5EF4-FFF2-40B4-BE49-F238E27FC236}">
                  <a16:creationId xmlns:a16="http://schemas.microsoft.com/office/drawing/2014/main" id="{417EAD29-11C6-47CD-843E-93A7E9DBFEB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96">
          <xdr14:nvContentPartPr>
            <xdr14:cNvPr id="1395" name="Ink 1394">
              <a:extLst>
                <a:ext uri="{FF2B5EF4-FFF2-40B4-BE49-F238E27FC236}">
                  <a16:creationId xmlns:a16="http://schemas.microsoft.com/office/drawing/2014/main" id="{80BC19C3-A23E-4A8B-9C39-F5FA547F923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97">
          <xdr14:nvContentPartPr>
            <xdr14:cNvPr id="1396" name="Ink 1395">
              <a:extLst>
                <a:ext uri="{FF2B5EF4-FFF2-40B4-BE49-F238E27FC236}">
                  <a16:creationId xmlns:a16="http://schemas.microsoft.com/office/drawing/2014/main" id="{7D5A39D8-AF81-4815-B1E5-59A49C856DE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98">
          <xdr14:nvContentPartPr>
            <xdr14:cNvPr id="1397" name="Ink 1396">
              <a:extLst>
                <a:ext uri="{FF2B5EF4-FFF2-40B4-BE49-F238E27FC236}">
                  <a16:creationId xmlns:a16="http://schemas.microsoft.com/office/drawing/2014/main" id="{8481A096-51DA-4A17-855E-03F10AF9537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399">
          <xdr14:nvContentPartPr>
            <xdr14:cNvPr id="1398" name="Ink 1397">
              <a:extLst>
                <a:ext uri="{FF2B5EF4-FFF2-40B4-BE49-F238E27FC236}">
                  <a16:creationId xmlns:a16="http://schemas.microsoft.com/office/drawing/2014/main" id="{54FC75AD-490F-4A6C-B568-F5679DD12CA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00">
          <xdr14:nvContentPartPr>
            <xdr14:cNvPr id="1399" name="Ink 1398">
              <a:extLst>
                <a:ext uri="{FF2B5EF4-FFF2-40B4-BE49-F238E27FC236}">
                  <a16:creationId xmlns:a16="http://schemas.microsoft.com/office/drawing/2014/main" id="{56029E48-DB61-48E2-B456-6CDBBD6122A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01">
          <xdr14:nvContentPartPr>
            <xdr14:cNvPr id="1400" name="Ink 1399">
              <a:extLst>
                <a:ext uri="{FF2B5EF4-FFF2-40B4-BE49-F238E27FC236}">
                  <a16:creationId xmlns:a16="http://schemas.microsoft.com/office/drawing/2014/main" id="{B732C93F-C0F1-4899-878B-B74457B217D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02">
          <xdr14:nvContentPartPr>
            <xdr14:cNvPr id="1401" name="Ink 1400">
              <a:extLst>
                <a:ext uri="{FF2B5EF4-FFF2-40B4-BE49-F238E27FC236}">
                  <a16:creationId xmlns:a16="http://schemas.microsoft.com/office/drawing/2014/main" id="{9DB5C80A-43AB-40F3-BB1E-2BBEFF07993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03">
          <xdr14:nvContentPartPr>
            <xdr14:cNvPr id="1402" name="Ink 1401">
              <a:extLst>
                <a:ext uri="{FF2B5EF4-FFF2-40B4-BE49-F238E27FC236}">
                  <a16:creationId xmlns:a16="http://schemas.microsoft.com/office/drawing/2014/main" id="{51D7B5A9-BEFE-43E6-8602-6DA51744C20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04">
          <xdr14:nvContentPartPr>
            <xdr14:cNvPr id="1403" name="Ink 1402">
              <a:extLst>
                <a:ext uri="{FF2B5EF4-FFF2-40B4-BE49-F238E27FC236}">
                  <a16:creationId xmlns:a16="http://schemas.microsoft.com/office/drawing/2014/main" id="{6D77DC88-13A7-41B0-BF4B-C9B7C4C2FBB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05">
          <xdr14:nvContentPartPr>
            <xdr14:cNvPr id="1404" name="Ink 1403">
              <a:extLst>
                <a:ext uri="{FF2B5EF4-FFF2-40B4-BE49-F238E27FC236}">
                  <a16:creationId xmlns:a16="http://schemas.microsoft.com/office/drawing/2014/main" id="{3CDC6514-B605-4D7F-B739-ADDAA289015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06">
          <xdr14:nvContentPartPr>
            <xdr14:cNvPr id="1405" name="Ink 1404">
              <a:extLst>
                <a:ext uri="{FF2B5EF4-FFF2-40B4-BE49-F238E27FC236}">
                  <a16:creationId xmlns:a16="http://schemas.microsoft.com/office/drawing/2014/main" id="{841E2A1D-D0A7-4B9C-A197-CFB0781C75C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07">
          <xdr14:nvContentPartPr>
            <xdr14:cNvPr id="1406" name="Ink 1405">
              <a:extLst>
                <a:ext uri="{FF2B5EF4-FFF2-40B4-BE49-F238E27FC236}">
                  <a16:creationId xmlns:a16="http://schemas.microsoft.com/office/drawing/2014/main" id="{B3AA157F-4572-478D-AE6E-E3F5F73DE24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08">
          <xdr14:nvContentPartPr>
            <xdr14:cNvPr id="1407" name="Ink 1406">
              <a:extLst>
                <a:ext uri="{FF2B5EF4-FFF2-40B4-BE49-F238E27FC236}">
                  <a16:creationId xmlns:a16="http://schemas.microsoft.com/office/drawing/2014/main" id="{14093EF8-C6D3-427D-AE0C-475B79FD86A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09">
          <xdr14:nvContentPartPr>
            <xdr14:cNvPr id="1408" name="Ink 1407">
              <a:extLst>
                <a:ext uri="{FF2B5EF4-FFF2-40B4-BE49-F238E27FC236}">
                  <a16:creationId xmlns:a16="http://schemas.microsoft.com/office/drawing/2014/main" id="{4D1F6F66-D1CC-4939-A256-8811800FEFB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10">
          <xdr14:nvContentPartPr>
            <xdr14:cNvPr id="1409" name="Ink 1408">
              <a:extLst>
                <a:ext uri="{FF2B5EF4-FFF2-40B4-BE49-F238E27FC236}">
                  <a16:creationId xmlns:a16="http://schemas.microsoft.com/office/drawing/2014/main" id="{051FE6EF-FD60-4EDE-8605-EC43A5AA9D8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11">
          <xdr14:nvContentPartPr>
            <xdr14:cNvPr id="1410" name="Ink 1409">
              <a:extLst>
                <a:ext uri="{FF2B5EF4-FFF2-40B4-BE49-F238E27FC236}">
                  <a16:creationId xmlns:a16="http://schemas.microsoft.com/office/drawing/2014/main" id="{72613F72-F8AA-4EC4-B156-052D5FFEA5F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12">
          <xdr14:nvContentPartPr>
            <xdr14:cNvPr id="1411" name="Ink 1410">
              <a:extLst>
                <a:ext uri="{FF2B5EF4-FFF2-40B4-BE49-F238E27FC236}">
                  <a16:creationId xmlns:a16="http://schemas.microsoft.com/office/drawing/2014/main" id="{A8CA2928-DFB2-436E-8852-9D00AC51061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13">
          <xdr14:nvContentPartPr>
            <xdr14:cNvPr id="1412" name="Ink 1411">
              <a:extLst>
                <a:ext uri="{FF2B5EF4-FFF2-40B4-BE49-F238E27FC236}">
                  <a16:creationId xmlns:a16="http://schemas.microsoft.com/office/drawing/2014/main" id="{766B4BF4-A73D-48EB-AED8-1E28A28EFE8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14">
          <xdr14:nvContentPartPr>
            <xdr14:cNvPr id="1413" name="Ink 1412">
              <a:extLst>
                <a:ext uri="{FF2B5EF4-FFF2-40B4-BE49-F238E27FC236}">
                  <a16:creationId xmlns:a16="http://schemas.microsoft.com/office/drawing/2014/main" id="{07C80351-3F5E-415D-A6C8-0645C9085F2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15">
          <xdr14:nvContentPartPr>
            <xdr14:cNvPr id="1414" name="Ink 1413">
              <a:extLst>
                <a:ext uri="{FF2B5EF4-FFF2-40B4-BE49-F238E27FC236}">
                  <a16:creationId xmlns:a16="http://schemas.microsoft.com/office/drawing/2014/main" id="{C347FBDA-3DEC-4246-884F-DF972F11677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16">
          <xdr14:nvContentPartPr>
            <xdr14:cNvPr id="1415" name="Ink 1414">
              <a:extLst>
                <a:ext uri="{FF2B5EF4-FFF2-40B4-BE49-F238E27FC236}">
                  <a16:creationId xmlns:a16="http://schemas.microsoft.com/office/drawing/2014/main" id="{82C1AEC3-442C-4AB5-8B21-AA197817DC3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17">
          <xdr14:nvContentPartPr>
            <xdr14:cNvPr id="1416" name="Ink 1415">
              <a:extLst>
                <a:ext uri="{FF2B5EF4-FFF2-40B4-BE49-F238E27FC236}">
                  <a16:creationId xmlns:a16="http://schemas.microsoft.com/office/drawing/2014/main" id="{DFDF26B0-D87D-45C0-862E-64D11CAC6D1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18">
          <xdr14:nvContentPartPr>
            <xdr14:cNvPr id="1417" name="Ink 1416">
              <a:extLst>
                <a:ext uri="{FF2B5EF4-FFF2-40B4-BE49-F238E27FC236}">
                  <a16:creationId xmlns:a16="http://schemas.microsoft.com/office/drawing/2014/main" id="{EA96E19C-923F-45C6-ACEE-D978F86C20B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19">
          <xdr14:nvContentPartPr>
            <xdr14:cNvPr id="1418" name="Ink 1417">
              <a:extLst>
                <a:ext uri="{FF2B5EF4-FFF2-40B4-BE49-F238E27FC236}">
                  <a16:creationId xmlns:a16="http://schemas.microsoft.com/office/drawing/2014/main" id="{E729C75A-84F6-4FFB-995A-27C75F6178E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20">
          <xdr14:nvContentPartPr>
            <xdr14:cNvPr id="1419" name="Ink 1418">
              <a:extLst>
                <a:ext uri="{FF2B5EF4-FFF2-40B4-BE49-F238E27FC236}">
                  <a16:creationId xmlns:a16="http://schemas.microsoft.com/office/drawing/2014/main" id="{77AA3F48-443F-4730-B141-3FA15E9B54A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21">
          <xdr14:nvContentPartPr>
            <xdr14:cNvPr id="1420" name="Ink 1419">
              <a:extLst>
                <a:ext uri="{FF2B5EF4-FFF2-40B4-BE49-F238E27FC236}">
                  <a16:creationId xmlns:a16="http://schemas.microsoft.com/office/drawing/2014/main" id="{E1A70421-EB1D-433A-918E-89526E23085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22">
          <xdr14:nvContentPartPr>
            <xdr14:cNvPr id="1421" name="Ink 1420">
              <a:extLst>
                <a:ext uri="{FF2B5EF4-FFF2-40B4-BE49-F238E27FC236}">
                  <a16:creationId xmlns:a16="http://schemas.microsoft.com/office/drawing/2014/main" id="{07D7F1BD-2D39-4AE2-AA26-5FF268C2BCE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23">
          <xdr14:nvContentPartPr>
            <xdr14:cNvPr id="1422" name="Ink 1421">
              <a:extLst>
                <a:ext uri="{FF2B5EF4-FFF2-40B4-BE49-F238E27FC236}">
                  <a16:creationId xmlns:a16="http://schemas.microsoft.com/office/drawing/2014/main" id="{17988A8A-1D63-42C3-8122-81CF4DE3BBC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24">
          <xdr14:nvContentPartPr>
            <xdr14:cNvPr id="1423" name="Ink 1422">
              <a:extLst>
                <a:ext uri="{FF2B5EF4-FFF2-40B4-BE49-F238E27FC236}">
                  <a16:creationId xmlns:a16="http://schemas.microsoft.com/office/drawing/2014/main" id="{C181D14F-8447-4BEB-8636-03AAFD95C57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25">
          <xdr14:nvContentPartPr>
            <xdr14:cNvPr id="1424" name="Ink 1423">
              <a:extLst>
                <a:ext uri="{FF2B5EF4-FFF2-40B4-BE49-F238E27FC236}">
                  <a16:creationId xmlns:a16="http://schemas.microsoft.com/office/drawing/2014/main" id="{04E5F224-4BB2-4810-95B6-45521F9DE3A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26">
          <xdr14:nvContentPartPr>
            <xdr14:cNvPr id="1425" name="Ink 1424">
              <a:extLst>
                <a:ext uri="{FF2B5EF4-FFF2-40B4-BE49-F238E27FC236}">
                  <a16:creationId xmlns:a16="http://schemas.microsoft.com/office/drawing/2014/main" id="{F68BA5BD-4C34-4368-97EE-9E2E00633A0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27">
          <xdr14:nvContentPartPr>
            <xdr14:cNvPr id="1426" name="Ink 1425">
              <a:extLst>
                <a:ext uri="{FF2B5EF4-FFF2-40B4-BE49-F238E27FC236}">
                  <a16:creationId xmlns:a16="http://schemas.microsoft.com/office/drawing/2014/main" id="{DBC158D0-A8EC-4E45-B360-08F87E4D7D4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28">
          <xdr14:nvContentPartPr>
            <xdr14:cNvPr id="1427" name="Ink 1426">
              <a:extLst>
                <a:ext uri="{FF2B5EF4-FFF2-40B4-BE49-F238E27FC236}">
                  <a16:creationId xmlns:a16="http://schemas.microsoft.com/office/drawing/2014/main" id="{8FFC15DF-D0F8-49E0-8545-924F666152B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29">
          <xdr14:nvContentPartPr>
            <xdr14:cNvPr id="1428" name="Ink 1427">
              <a:extLst>
                <a:ext uri="{FF2B5EF4-FFF2-40B4-BE49-F238E27FC236}">
                  <a16:creationId xmlns:a16="http://schemas.microsoft.com/office/drawing/2014/main" id="{D062F270-D151-44AC-94AB-33886497494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30">
          <xdr14:nvContentPartPr>
            <xdr14:cNvPr id="1429" name="Ink 1428">
              <a:extLst>
                <a:ext uri="{FF2B5EF4-FFF2-40B4-BE49-F238E27FC236}">
                  <a16:creationId xmlns:a16="http://schemas.microsoft.com/office/drawing/2014/main" id="{5845BF91-0082-4CB5-B8BA-185E0B61C59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31">
          <xdr14:nvContentPartPr>
            <xdr14:cNvPr id="1430" name="Ink 1429">
              <a:extLst>
                <a:ext uri="{FF2B5EF4-FFF2-40B4-BE49-F238E27FC236}">
                  <a16:creationId xmlns:a16="http://schemas.microsoft.com/office/drawing/2014/main" id="{49A89C31-C1A9-4269-92D8-54FF8ACC974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32">
          <xdr14:nvContentPartPr>
            <xdr14:cNvPr id="1431" name="Ink 1430">
              <a:extLst>
                <a:ext uri="{FF2B5EF4-FFF2-40B4-BE49-F238E27FC236}">
                  <a16:creationId xmlns:a16="http://schemas.microsoft.com/office/drawing/2014/main" id="{9DE4A92D-27AA-42D1-8EF6-42DEAABF40D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33">
          <xdr14:nvContentPartPr>
            <xdr14:cNvPr id="1432" name="Ink 1431">
              <a:extLst>
                <a:ext uri="{FF2B5EF4-FFF2-40B4-BE49-F238E27FC236}">
                  <a16:creationId xmlns:a16="http://schemas.microsoft.com/office/drawing/2014/main" id="{8D77C412-72AF-4721-A877-602B3988D23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34">
          <xdr14:nvContentPartPr>
            <xdr14:cNvPr id="1433" name="Ink 1432">
              <a:extLst>
                <a:ext uri="{FF2B5EF4-FFF2-40B4-BE49-F238E27FC236}">
                  <a16:creationId xmlns:a16="http://schemas.microsoft.com/office/drawing/2014/main" id="{B0504042-0468-480D-9602-2498E7A712F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35">
          <xdr14:nvContentPartPr>
            <xdr14:cNvPr id="1434" name="Ink 1433">
              <a:extLst>
                <a:ext uri="{FF2B5EF4-FFF2-40B4-BE49-F238E27FC236}">
                  <a16:creationId xmlns:a16="http://schemas.microsoft.com/office/drawing/2014/main" id="{290DE093-9B50-4C13-B8CD-9BA31BBB93B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36">
          <xdr14:nvContentPartPr>
            <xdr14:cNvPr id="1435" name="Ink 1434">
              <a:extLst>
                <a:ext uri="{FF2B5EF4-FFF2-40B4-BE49-F238E27FC236}">
                  <a16:creationId xmlns:a16="http://schemas.microsoft.com/office/drawing/2014/main" id="{99C260C6-843E-4CB1-AAB7-B366F0A5BC6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37">
          <xdr14:nvContentPartPr>
            <xdr14:cNvPr id="1436" name="Ink 1435">
              <a:extLst>
                <a:ext uri="{FF2B5EF4-FFF2-40B4-BE49-F238E27FC236}">
                  <a16:creationId xmlns:a16="http://schemas.microsoft.com/office/drawing/2014/main" id="{F542E934-CAAD-41F0-BD10-B6B2E94B053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38">
          <xdr14:nvContentPartPr>
            <xdr14:cNvPr id="1437" name="Ink 1436">
              <a:extLst>
                <a:ext uri="{FF2B5EF4-FFF2-40B4-BE49-F238E27FC236}">
                  <a16:creationId xmlns:a16="http://schemas.microsoft.com/office/drawing/2014/main" id="{EDEF7EFA-BE7D-4445-A8AF-75C8494C2AA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39">
          <xdr14:nvContentPartPr>
            <xdr14:cNvPr id="1438" name="Ink 1437">
              <a:extLst>
                <a:ext uri="{FF2B5EF4-FFF2-40B4-BE49-F238E27FC236}">
                  <a16:creationId xmlns:a16="http://schemas.microsoft.com/office/drawing/2014/main" id="{03550F4F-EEEC-4C9A-974A-493F1EA947F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40">
          <xdr14:nvContentPartPr>
            <xdr14:cNvPr id="1439" name="Ink 1438">
              <a:extLst>
                <a:ext uri="{FF2B5EF4-FFF2-40B4-BE49-F238E27FC236}">
                  <a16:creationId xmlns:a16="http://schemas.microsoft.com/office/drawing/2014/main" id="{6AC81A9E-0E9E-459D-88B5-E05686DFD49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41">
          <xdr14:nvContentPartPr>
            <xdr14:cNvPr id="1440" name="Ink 1439">
              <a:extLst>
                <a:ext uri="{FF2B5EF4-FFF2-40B4-BE49-F238E27FC236}">
                  <a16:creationId xmlns:a16="http://schemas.microsoft.com/office/drawing/2014/main" id="{8E799BC1-E650-4E9B-B281-06567CCE65C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42">
          <xdr14:nvContentPartPr>
            <xdr14:cNvPr id="1441" name="Ink 1440">
              <a:extLst>
                <a:ext uri="{FF2B5EF4-FFF2-40B4-BE49-F238E27FC236}">
                  <a16:creationId xmlns:a16="http://schemas.microsoft.com/office/drawing/2014/main" id="{1265ECB7-B44E-4321-AA16-CFB359E3445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43">
          <xdr14:nvContentPartPr>
            <xdr14:cNvPr id="1442" name="Ink 1441">
              <a:extLst>
                <a:ext uri="{FF2B5EF4-FFF2-40B4-BE49-F238E27FC236}">
                  <a16:creationId xmlns:a16="http://schemas.microsoft.com/office/drawing/2014/main" id="{DDBBC627-2F15-4501-88BE-CD05690BB6C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44">
          <xdr14:nvContentPartPr>
            <xdr14:cNvPr id="1443" name="Ink 1442">
              <a:extLst>
                <a:ext uri="{FF2B5EF4-FFF2-40B4-BE49-F238E27FC236}">
                  <a16:creationId xmlns:a16="http://schemas.microsoft.com/office/drawing/2014/main" id="{49DE5BD6-9173-4CC2-BD2C-86BE444C187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45">
          <xdr14:nvContentPartPr>
            <xdr14:cNvPr id="1444" name="Ink 1443">
              <a:extLst>
                <a:ext uri="{FF2B5EF4-FFF2-40B4-BE49-F238E27FC236}">
                  <a16:creationId xmlns:a16="http://schemas.microsoft.com/office/drawing/2014/main" id="{7D4C21D1-B509-4829-9C31-098DC7225FD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46">
          <xdr14:nvContentPartPr>
            <xdr14:cNvPr id="1445" name="Ink 1444">
              <a:extLst>
                <a:ext uri="{FF2B5EF4-FFF2-40B4-BE49-F238E27FC236}">
                  <a16:creationId xmlns:a16="http://schemas.microsoft.com/office/drawing/2014/main" id="{D610A68D-99F7-4FA5-8F84-C00FE118CA3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47">
          <xdr14:nvContentPartPr>
            <xdr14:cNvPr id="1446" name="Ink 1445">
              <a:extLst>
                <a:ext uri="{FF2B5EF4-FFF2-40B4-BE49-F238E27FC236}">
                  <a16:creationId xmlns:a16="http://schemas.microsoft.com/office/drawing/2014/main" id="{02769901-486C-4D30-BE99-427C9DF0515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48">
          <xdr14:nvContentPartPr>
            <xdr14:cNvPr id="1447" name="Ink 1446">
              <a:extLst>
                <a:ext uri="{FF2B5EF4-FFF2-40B4-BE49-F238E27FC236}">
                  <a16:creationId xmlns:a16="http://schemas.microsoft.com/office/drawing/2014/main" id="{77D43570-D466-40E4-988B-199FB8E5E3A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49">
          <xdr14:nvContentPartPr>
            <xdr14:cNvPr id="1448" name="Ink 1447">
              <a:extLst>
                <a:ext uri="{FF2B5EF4-FFF2-40B4-BE49-F238E27FC236}">
                  <a16:creationId xmlns:a16="http://schemas.microsoft.com/office/drawing/2014/main" id="{808F63BC-490D-453F-B6FE-52A523FF540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50">
          <xdr14:nvContentPartPr>
            <xdr14:cNvPr id="1449" name="Ink 1448">
              <a:extLst>
                <a:ext uri="{FF2B5EF4-FFF2-40B4-BE49-F238E27FC236}">
                  <a16:creationId xmlns:a16="http://schemas.microsoft.com/office/drawing/2014/main" id="{F3A21D1A-1A8C-4431-AE4F-55776D344FE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51">
          <xdr14:nvContentPartPr>
            <xdr14:cNvPr id="1450" name="Ink 1449">
              <a:extLst>
                <a:ext uri="{FF2B5EF4-FFF2-40B4-BE49-F238E27FC236}">
                  <a16:creationId xmlns:a16="http://schemas.microsoft.com/office/drawing/2014/main" id="{0B80E385-372C-4A79-8D15-4414AADBC30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52">
          <xdr14:nvContentPartPr>
            <xdr14:cNvPr id="1451" name="Ink 1450">
              <a:extLst>
                <a:ext uri="{FF2B5EF4-FFF2-40B4-BE49-F238E27FC236}">
                  <a16:creationId xmlns:a16="http://schemas.microsoft.com/office/drawing/2014/main" id="{F4D4A742-7B1A-4798-B8D7-6B60EBE8BDE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53">
          <xdr14:nvContentPartPr>
            <xdr14:cNvPr id="1452" name="Ink 1451">
              <a:extLst>
                <a:ext uri="{FF2B5EF4-FFF2-40B4-BE49-F238E27FC236}">
                  <a16:creationId xmlns:a16="http://schemas.microsoft.com/office/drawing/2014/main" id="{5818A99D-0852-40BB-857B-EBCBD7B021C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54">
          <xdr14:nvContentPartPr>
            <xdr14:cNvPr id="1453" name="Ink 1452">
              <a:extLst>
                <a:ext uri="{FF2B5EF4-FFF2-40B4-BE49-F238E27FC236}">
                  <a16:creationId xmlns:a16="http://schemas.microsoft.com/office/drawing/2014/main" id="{8C74E8DE-50C6-414E-A2D4-EA1CBBF1D1A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55">
          <xdr14:nvContentPartPr>
            <xdr14:cNvPr id="1454" name="Ink 1453">
              <a:extLst>
                <a:ext uri="{FF2B5EF4-FFF2-40B4-BE49-F238E27FC236}">
                  <a16:creationId xmlns:a16="http://schemas.microsoft.com/office/drawing/2014/main" id="{D34FD5CA-295A-4550-9A89-6E96B227B59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56">
          <xdr14:nvContentPartPr>
            <xdr14:cNvPr id="1455" name="Ink 1454">
              <a:extLst>
                <a:ext uri="{FF2B5EF4-FFF2-40B4-BE49-F238E27FC236}">
                  <a16:creationId xmlns:a16="http://schemas.microsoft.com/office/drawing/2014/main" id="{43A6E634-3533-4FE1-A4DD-8BC06FB9BBE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57">
          <xdr14:nvContentPartPr>
            <xdr14:cNvPr id="1456" name="Ink 1455">
              <a:extLst>
                <a:ext uri="{FF2B5EF4-FFF2-40B4-BE49-F238E27FC236}">
                  <a16:creationId xmlns:a16="http://schemas.microsoft.com/office/drawing/2014/main" id="{BC060DDB-5CC4-4D07-A171-1E6785FCE65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58">
          <xdr14:nvContentPartPr>
            <xdr14:cNvPr id="1457" name="Ink 1456">
              <a:extLst>
                <a:ext uri="{FF2B5EF4-FFF2-40B4-BE49-F238E27FC236}">
                  <a16:creationId xmlns:a16="http://schemas.microsoft.com/office/drawing/2014/main" id="{99DA90FB-D0DE-42FB-BD97-31766328C55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59">
          <xdr14:nvContentPartPr>
            <xdr14:cNvPr id="1458" name="Ink 1457">
              <a:extLst>
                <a:ext uri="{FF2B5EF4-FFF2-40B4-BE49-F238E27FC236}">
                  <a16:creationId xmlns:a16="http://schemas.microsoft.com/office/drawing/2014/main" id="{D0BDDDA9-6773-40B1-84DB-62A4D490AB3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60">
          <xdr14:nvContentPartPr>
            <xdr14:cNvPr id="1459" name="Ink 1458">
              <a:extLst>
                <a:ext uri="{FF2B5EF4-FFF2-40B4-BE49-F238E27FC236}">
                  <a16:creationId xmlns:a16="http://schemas.microsoft.com/office/drawing/2014/main" id="{0CEE22E5-231E-4B2A-AFCE-63F79914378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61">
          <xdr14:nvContentPartPr>
            <xdr14:cNvPr id="1460" name="Ink 1459">
              <a:extLst>
                <a:ext uri="{FF2B5EF4-FFF2-40B4-BE49-F238E27FC236}">
                  <a16:creationId xmlns:a16="http://schemas.microsoft.com/office/drawing/2014/main" id="{E5F60101-26D6-4CD2-B5BA-EFA09A8A5D4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62">
          <xdr14:nvContentPartPr>
            <xdr14:cNvPr id="1461" name="Ink 1460">
              <a:extLst>
                <a:ext uri="{FF2B5EF4-FFF2-40B4-BE49-F238E27FC236}">
                  <a16:creationId xmlns:a16="http://schemas.microsoft.com/office/drawing/2014/main" id="{D088E12C-D45F-4FBB-9736-D2CF7FE3F53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63">
          <xdr14:nvContentPartPr>
            <xdr14:cNvPr id="1462" name="Ink 1461">
              <a:extLst>
                <a:ext uri="{FF2B5EF4-FFF2-40B4-BE49-F238E27FC236}">
                  <a16:creationId xmlns:a16="http://schemas.microsoft.com/office/drawing/2014/main" id="{82A87475-8AED-4102-8795-D236F4C272D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64">
          <xdr14:nvContentPartPr>
            <xdr14:cNvPr id="1463" name="Ink 1462">
              <a:extLst>
                <a:ext uri="{FF2B5EF4-FFF2-40B4-BE49-F238E27FC236}">
                  <a16:creationId xmlns:a16="http://schemas.microsoft.com/office/drawing/2014/main" id="{4159CA23-EEC3-44F0-A7C5-E004D17B7D2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65">
          <xdr14:nvContentPartPr>
            <xdr14:cNvPr id="1464" name="Ink 1463">
              <a:extLst>
                <a:ext uri="{FF2B5EF4-FFF2-40B4-BE49-F238E27FC236}">
                  <a16:creationId xmlns:a16="http://schemas.microsoft.com/office/drawing/2014/main" id="{F950C657-5600-4EA4-8428-3C70996DAE8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66">
          <xdr14:nvContentPartPr>
            <xdr14:cNvPr id="1465" name="Ink 1464">
              <a:extLst>
                <a:ext uri="{FF2B5EF4-FFF2-40B4-BE49-F238E27FC236}">
                  <a16:creationId xmlns:a16="http://schemas.microsoft.com/office/drawing/2014/main" id="{3FFFD7E0-580D-4C43-9485-D2D63FCF82E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67">
          <xdr14:nvContentPartPr>
            <xdr14:cNvPr id="1466" name="Ink 1465">
              <a:extLst>
                <a:ext uri="{FF2B5EF4-FFF2-40B4-BE49-F238E27FC236}">
                  <a16:creationId xmlns:a16="http://schemas.microsoft.com/office/drawing/2014/main" id="{63EC01BA-4D66-4376-BFFB-AA4D0C9DB8F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68">
          <xdr14:nvContentPartPr>
            <xdr14:cNvPr id="1467" name="Ink 1466">
              <a:extLst>
                <a:ext uri="{FF2B5EF4-FFF2-40B4-BE49-F238E27FC236}">
                  <a16:creationId xmlns:a16="http://schemas.microsoft.com/office/drawing/2014/main" id="{25D42D0E-598E-4A94-956E-CE037D05B33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69">
          <xdr14:nvContentPartPr>
            <xdr14:cNvPr id="1468" name="Ink 1467">
              <a:extLst>
                <a:ext uri="{FF2B5EF4-FFF2-40B4-BE49-F238E27FC236}">
                  <a16:creationId xmlns:a16="http://schemas.microsoft.com/office/drawing/2014/main" id="{B464E294-0083-430A-9CCF-6CFC2601092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70">
          <xdr14:nvContentPartPr>
            <xdr14:cNvPr id="1469" name="Ink 1468">
              <a:extLst>
                <a:ext uri="{FF2B5EF4-FFF2-40B4-BE49-F238E27FC236}">
                  <a16:creationId xmlns:a16="http://schemas.microsoft.com/office/drawing/2014/main" id="{CF0174B4-DB8A-4526-A39C-6F437928FD5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71">
          <xdr14:nvContentPartPr>
            <xdr14:cNvPr id="1470" name="Ink 1469">
              <a:extLst>
                <a:ext uri="{FF2B5EF4-FFF2-40B4-BE49-F238E27FC236}">
                  <a16:creationId xmlns:a16="http://schemas.microsoft.com/office/drawing/2014/main" id="{39AE574C-3E26-4C60-AFCE-5EB109DAAFE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72">
          <xdr14:nvContentPartPr>
            <xdr14:cNvPr id="1471" name="Ink 1470">
              <a:extLst>
                <a:ext uri="{FF2B5EF4-FFF2-40B4-BE49-F238E27FC236}">
                  <a16:creationId xmlns:a16="http://schemas.microsoft.com/office/drawing/2014/main" id="{44F855AC-4301-40BF-A2EE-9A2BD397A4F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73">
          <xdr14:nvContentPartPr>
            <xdr14:cNvPr id="1472" name="Ink 1471">
              <a:extLst>
                <a:ext uri="{FF2B5EF4-FFF2-40B4-BE49-F238E27FC236}">
                  <a16:creationId xmlns:a16="http://schemas.microsoft.com/office/drawing/2014/main" id="{DFA7CEC7-F8C0-4E52-A7A3-2BF192FCA70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74">
          <xdr14:nvContentPartPr>
            <xdr14:cNvPr id="1473" name="Ink 1472">
              <a:extLst>
                <a:ext uri="{FF2B5EF4-FFF2-40B4-BE49-F238E27FC236}">
                  <a16:creationId xmlns:a16="http://schemas.microsoft.com/office/drawing/2014/main" id="{6380415F-05C0-4564-8EFA-253E1897E77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75">
          <xdr14:nvContentPartPr>
            <xdr14:cNvPr id="1474" name="Ink 1473">
              <a:extLst>
                <a:ext uri="{FF2B5EF4-FFF2-40B4-BE49-F238E27FC236}">
                  <a16:creationId xmlns:a16="http://schemas.microsoft.com/office/drawing/2014/main" id="{874C8E44-32DD-4884-81B5-A29F7FBC38E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76">
          <xdr14:nvContentPartPr>
            <xdr14:cNvPr id="1475" name="Ink 1474">
              <a:extLst>
                <a:ext uri="{FF2B5EF4-FFF2-40B4-BE49-F238E27FC236}">
                  <a16:creationId xmlns:a16="http://schemas.microsoft.com/office/drawing/2014/main" id="{E394D4B1-67EA-4128-A31E-6814DB3B5AA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77">
          <xdr14:nvContentPartPr>
            <xdr14:cNvPr id="1476" name="Ink 1475">
              <a:extLst>
                <a:ext uri="{FF2B5EF4-FFF2-40B4-BE49-F238E27FC236}">
                  <a16:creationId xmlns:a16="http://schemas.microsoft.com/office/drawing/2014/main" id="{84F8A9D0-0346-4296-94BE-1332F93DE7E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78">
          <xdr14:nvContentPartPr>
            <xdr14:cNvPr id="1477" name="Ink 1476">
              <a:extLst>
                <a:ext uri="{FF2B5EF4-FFF2-40B4-BE49-F238E27FC236}">
                  <a16:creationId xmlns:a16="http://schemas.microsoft.com/office/drawing/2014/main" id="{B5AF963A-09AD-4817-A565-D7D6A5AA1C0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79">
          <xdr14:nvContentPartPr>
            <xdr14:cNvPr id="1478" name="Ink 1477">
              <a:extLst>
                <a:ext uri="{FF2B5EF4-FFF2-40B4-BE49-F238E27FC236}">
                  <a16:creationId xmlns:a16="http://schemas.microsoft.com/office/drawing/2014/main" id="{AA849FE0-BEF2-4A8D-9A3A-4C3E8725F22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80">
          <xdr14:nvContentPartPr>
            <xdr14:cNvPr id="1479" name="Ink 1478">
              <a:extLst>
                <a:ext uri="{FF2B5EF4-FFF2-40B4-BE49-F238E27FC236}">
                  <a16:creationId xmlns:a16="http://schemas.microsoft.com/office/drawing/2014/main" id="{DB025399-DACD-4DC8-9E7F-DFA0DE0C575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81">
          <xdr14:nvContentPartPr>
            <xdr14:cNvPr id="1480" name="Ink 1479">
              <a:extLst>
                <a:ext uri="{FF2B5EF4-FFF2-40B4-BE49-F238E27FC236}">
                  <a16:creationId xmlns:a16="http://schemas.microsoft.com/office/drawing/2014/main" id="{97EDD363-1DF3-46E6-8C55-60F257A6A2B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82">
          <xdr14:nvContentPartPr>
            <xdr14:cNvPr id="1481" name="Ink 1480">
              <a:extLst>
                <a:ext uri="{FF2B5EF4-FFF2-40B4-BE49-F238E27FC236}">
                  <a16:creationId xmlns:a16="http://schemas.microsoft.com/office/drawing/2014/main" id="{E3284A35-D6B5-4D7A-9875-28765501B9D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83">
          <xdr14:nvContentPartPr>
            <xdr14:cNvPr id="1482" name="Ink 1481">
              <a:extLst>
                <a:ext uri="{FF2B5EF4-FFF2-40B4-BE49-F238E27FC236}">
                  <a16:creationId xmlns:a16="http://schemas.microsoft.com/office/drawing/2014/main" id="{A9FD56A1-A3D0-41A6-97EC-2C228C54A36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84">
          <xdr14:nvContentPartPr>
            <xdr14:cNvPr id="1483" name="Ink 1482">
              <a:extLst>
                <a:ext uri="{FF2B5EF4-FFF2-40B4-BE49-F238E27FC236}">
                  <a16:creationId xmlns:a16="http://schemas.microsoft.com/office/drawing/2014/main" id="{E873756C-ECED-4FE9-84E5-E2E9848C0E1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85">
          <xdr14:nvContentPartPr>
            <xdr14:cNvPr id="1484" name="Ink 1483">
              <a:extLst>
                <a:ext uri="{FF2B5EF4-FFF2-40B4-BE49-F238E27FC236}">
                  <a16:creationId xmlns:a16="http://schemas.microsoft.com/office/drawing/2014/main" id="{C3B16EA2-2DE3-46FC-AC83-A28FB89712B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86">
          <xdr14:nvContentPartPr>
            <xdr14:cNvPr id="1485" name="Ink 1484">
              <a:extLst>
                <a:ext uri="{FF2B5EF4-FFF2-40B4-BE49-F238E27FC236}">
                  <a16:creationId xmlns:a16="http://schemas.microsoft.com/office/drawing/2014/main" id="{F5E2BF81-8CE7-47D2-BA66-E401B8B8661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87">
          <xdr14:nvContentPartPr>
            <xdr14:cNvPr id="1486" name="Ink 1485">
              <a:extLst>
                <a:ext uri="{FF2B5EF4-FFF2-40B4-BE49-F238E27FC236}">
                  <a16:creationId xmlns:a16="http://schemas.microsoft.com/office/drawing/2014/main" id="{C3D12260-B66D-4B4A-8A68-FCF4661ED73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88">
          <xdr14:nvContentPartPr>
            <xdr14:cNvPr id="1487" name="Ink 1486">
              <a:extLst>
                <a:ext uri="{FF2B5EF4-FFF2-40B4-BE49-F238E27FC236}">
                  <a16:creationId xmlns:a16="http://schemas.microsoft.com/office/drawing/2014/main" id="{9966A592-1501-45FD-9284-FE383DD0628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89">
          <xdr14:nvContentPartPr>
            <xdr14:cNvPr id="1488" name="Ink 1487">
              <a:extLst>
                <a:ext uri="{FF2B5EF4-FFF2-40B4-BE49-F238E27FC236}">
                  <a16:creationId xmlns:a16="http://schemas.microsoft.com/office/drawing/2014/main" id="{204FA5CA-F04C-4D0E-B8CA-57EC3BF2A8B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90">
          <xdr14:nvContentPartPr>
            <xdr14:cNvPr id="1489" name="Ink 1488">
              <a:extLst>
                <a:ext uri="{FF2B5EF4-FFF2-40B4-BE49-F238E27FC236}">
                  <a16:creationId xmlns:a16="http://schemas.microsoft.com/office/drawing/2014/main" id="{58023B1D-581E-4AD1-AE76-9412A28A393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91">
          <xdr14:nvContentPartPr>
            <xdr14:cNvPr id="1490" name="Ink 1489">
              <a:extLst>
                <a:ext uri="{FF2B5EF4-FFF2-40B4-BE49-F238E27FC236}">
                  <a16:creationId xmlns:a16="http://schemas.microsoft.com/office/drawing/2014/main" id="{99DB4BCE-4723-4F5C-B740-0693A03BEA2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92">
          <xdr14:nvContentPartPr>
            <xdr14:cNvPr id="1491" name="Ink 1490">
              <a:extLst>
                <a:ext uri="{FF2B5EF4-FFF2-40B4-BE49-F238E27FC236}">
                  <a16:creationId xmlns:a16="http://schemas.microsoft.com/office/drawing/2014/main" id="{B2F2F42A-2D66-4842-AFD8-9AD04220DC5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93">
          <xdr14:nvContentPartPr>
            <xdr14:cNvPr id="1492" name="Ink 1491">
              <a:extLst>
                <a:ext uri="{FF2B5EF4-FFF2-40B4-BE49-F238E27FC236}">
                  <a16:creationId xmlns:a16="http://schemas.microsoft.com/office/drawing/2014/main" id="{B9501250-0A4E-4194-A6E8-2098B65124B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94">
          <xdr14:nvContentPartPr>
            <xdr14:cNvPr id="1493" name="Ink 1492">
              <a:extLst>
                <a:ext uri="{FF2B5EF4-FFF2-40B4-BE49-F238E27FC236}">
                  <a16:creationId xmlns:a16="http://schemas.microsoft.com/office/drawing/2014/main" id="{F3C20097-0A46-4847-AD5C-41CFB53AEA5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95">
          <xdr14:nvContentPartPr>
            <xdr14:cNvPr id="1494" name="Ink 1493">
              <a:extLst>
                <a:ext uri="{FF2B5EF4-FFF2-40B4-BE49-F238E27FC236}">
                  <a16:creationId xmlns:a16="http://schemas.microsoft.com/office/drawing/2014/main" id="{345CE46E-03D4-44E8-87F2-AEF9BBB71CF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96">
          <xdr14:nvContentPartPr>
            <xdr14:cNvPr id="1495" name="Ink 1494">
              <a:extLst>
                <a:ext uri="{FF2B5EF4-FFF2-40B4-BE49-F238E27FC236}">
                  <a16:creationId xmlns:a16="http://schemas.microsoft.com/office/drawing/2014/main" id="{95C85742-BFBC-446C-B9E2-6D8FEC71CB5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97">
          <xdr14:nvContentPartPr>
            <xdr14:cNvPr id="1496" name="Ink 1495">
              <a:extLst>
                <a:ext uri="{FF2B5EF4-FFF2-40B4-BE49-F238E27FC236}">
                  <a16:creationId xmlns:a16="http://schemas.microsoft.com/office/drawing/2014/main" id="{A38F50E8-6E73-4C9B-AC26-A3ED92E1918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98">
          <xdr14:nvContentPartPr>
            <xdr14:cNvPr id="1497" name="Ink 1496">
              <a:extLst>
                <a:ext uri="{FF2B5EF4-FFF2-40B4-BE49-F238E27FC236}">
                  <a16:creationId xmlns:a16="http://schemas.microsoft.com/office/drawing/2014/main" id="{407D4495-801C-4AF3-9D97-48277EC8326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499">
          <xdr14:nvContentPartPr>
            <xdr14:cNvPr id="1498" name="Ink 1497">
              <a:extLst>
                <a:ext uri="{FF2B5EF4-FFF2-40B4-BE49-F238E27FC236}">
                  <a16:creationId xmlns:a16="http://schemas.microsoft.com/office/drawing/2014/main" id="{BDE69699-B2D7-47D3-9FE8-6901ABE76E3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00">
          <xdr14:nvContentPartPr>
            <xdr14:cNvPr id="1499" name="Ink 1498">
              <a:extLst>
                <a:ext uri="{FF2B5EF4-FFF2-40B4-BE49-F238E27FC236}">
                  <a16:creationId xmlns:a16="http://schemas.microsoft.com/office/drawing/2014/main" id="{A601F305-8BC9-49BB-97BA-22AA036CDFD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01">
          <xdr14:nvContentPartPr>
            <xdr14:cNvPr id="1500" name="Ink 1499">
              <a:extLst>
                <a:ext uri="{FF2B5EF4-FFF2-40B4-BE49-F238E27FC236}">
                  <a16:creationId xmlns:a16="http://schemas.microsoft.com/office/drawing/2014/main" id="{17494627-F506-4AEA-9974-C17D0844A44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02">
          <xdr14:nvContentPartPr>
            <xdr14:cNvPr id="1501" name="Ink 1500">
              <a:extLst>
                <a:ext uri="{FF2B5EF4-FFF2-40B4-BE49-F238E27FC236}">
                  <a16:creationId xmlns:a16="http://schemas.microsoft.com/office/drawing/2014/main" id="{2BFAC45D-E406-4BB7-B5A1-E630A007CA8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03">
          <xdr14:nvContentPartPr>
            <xdr14:cNvPr id="1502" name="Ink 1501">
              <a:extLst>
                <a:ext uri="{FF2B5EF4-FFF2-40B4-BE49-F238E27FC236}">
                  <a16:creationId xmlns:a16="http://schemas.microsoft.com/office/drawing/2014/main" id="{873682F7-7CA6-4C95-B05D-6C9822CDAA8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04">
          <xdr14:nvContentPartPr>
            <xdr14:cNvPr id="1503" name="Ink 1502">
              <a:extLst>
                <a:ext uri="{FF2B5EF4-FFF2-40B4-BE49-F238E27FC236}">
                  <a16:creationId xmlns:a16="http://schemas.microsoft.com/office/drawing/2014/main" id="{444471F0-E5A2-4240-8D1F-D9AEC52B820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05">
          <xdr14:nvContentPartPr>
            <xdr14:cNvPr id="1504" name="Ink 1503">
              <a:extLst>
                <a:ext uri="{FF2B5EF4-FFF2-40B4-BE49-F238E27FC236}">
                  <a16:creationId xmlns:a16="http://schemas.microsoft.com/office/drawing/2014/main" id="{9C21D264-013C-4749-9D02-CF3B0F71B7F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06">
          <xdr14:nvContentPartPr>
            <xdr14:cNvPr id="1505" name="Ink 1504">
              <a:extLst>
                <a:ext uri="{FF2B5EF4-FFF2-40B4-BE49-F238E27FC236}">
                  <a16:creationId xmlns:a16="http://schemas.microsoft.com/office/drawing/2014/main" id="{298E4B01-A0C5-49AA-B9E2-DCBE87838A0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07">
          <xdr14:nvContentPartPr>
            <xdr14:cNvPr id="1506" name="Ink 1505">
              <a:extLst>
                <a:ext uri="{FF2B5EF4-FFF2-40B4-BE49-F238E27FC236}">
                  <a16:creationId xmlns:a16="http://schemas.microsoft.com/office/drawing/2014/main" id="{FBDC5696-1E82-455E-9734-D02B2B0BF0B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08">
          <xdr14:nvContentPartPr>
            <xdr14:cNvPr id="1507" name="Ink 1506">
              <a:extLst>
                <a:ext uri="{FF2B5EF4-FFF2-40B4-BE49-F238E27FC236}">
                  <a16:creationId xmlns:a16="http://schemas.microsoft.com/office/drawing/2014/main" id="{A0CA8029-B434-4496-9AAD-DD4EBCB728D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09">
          <xdr14:nvContentPartPr>
            <xdr14:cNvPr id="1508" name="Ink 1507">
              <a:extLst>
                <a:ext uri="{FF2B5EF4-FFF2-40B4-BE49-F238E27FC236}">
                  <a16:creationId xmlns:a16="http://schemas.microsoft.com/office/drawing/2014/main" id="{193F9243-0CAE-4A13-B7F7-1C66B5A45B3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10">
          <xdr14:nvContentPartPr>
            <xdr14:cNvPr id="1509" name="Ink 1508">
              <a:extLst>
                <a:ext uri="{FF2B5EF4-FFF2-40B4-BE49-F238E27FC236}">
                  <a16:creationId xmlns:a16="http://schemas.microsoft.com/office/drawing/2014/main" id="{EF756B9B-47D8-4BD1-B63F-58CB543C1CB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11">
          <xdr14:nvContentPartPr>
            <xdr14:cNvPr id="1510" name="Ink 1509">
              <a:extLst>
                <a:ext uri="{FF2B5EF4-FFF2-40B4-BE49-F238E27FC236}">
                  <a16:creationId xmlns:a16="http://schemas.microsoft.com/office/drawing/2014/main" id="{66743E14-5396-4D95-A070-4FCE449006E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12">
          <xdr14:nvContentPartPr>
            <xdr14:cNvPr id="1511" name="Ink 1510">
              <a:extLst>
                <a:ext uri="{FF2B5EF4-FFF2-40B4-BE49-F238E27FC236}">
                  <a16:creationId xmlns:a16="http://schemas.microsoft.com/office/drawing/2014/main" id="{044F4CA1-DF4A-46FB-A489-ED0043B6C6B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13">
          <xdr14:nvContentPartPr>
            <xdr14:cNvPr id="1512" name="Ink 1511">
              <a:extLst>
                <a:ext uri="{FF2B5EF4-FFF2-40B4-BE49-F238E27FC236}">
                  <a16:creationId xmlns:a16="http://schemas.microsoft.com/office/drawing/2014/main" id="{1EB50704-B582-4C1E-8D47-880F1A04B93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14">
          <xdr14:nvContentPartPr>
            <xdr14:cNvPr id="1513" name="Ink 1512">
              <a:extLst>
                <a:ext uri="{FF2B5EF4-FFF2-40B4-BE49-F238E27FC236}">
                  <a16:creationId xmlns:a16="http://schemas.microsoft.com/office/drawing/2014/main" id="{A49752B6-AA92-440A-ACB2-664DA746E72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15">
          <xdr14:nvContentPartPr>
            <xdr14:cNvPr id="1514" name="Ink 1513">
              <a:extLst>
                <a:ext uri="{FF2B5EF4-FFF2-40B4-BE49-F238E27FC236}">
                  <a16:creationId xmlns:a16="http://schemas.microsoft.com/office/drawing/2014/main" id="{C03532FC-5FB1-41D0-8D1B-A411CBB235B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16">
          <xdr14:nvContentPartPr>
            <xdr14:cNvPr id="1515" name="Ink 1514">
              <a:extLst>
                <a:ext uri="{FF2B5EF4-FFF2-40B4-BE49-F238E27FC236}">
                  <a16:creationId xmlns:a16="http://schemas.microsoft.com/office/drawing/2014/main" id="{D9E25AFE-B5BD-42A1-BCF1-4ECB71E7101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17">
          <xdr14:nvContentPartPr>
            <xdr14:cNvPr id="1516" name="Ink 1515">
              <a:extLst>
                <a:ext uri="{FF2B5EF4-FFF2-40B4-BE49-F238E27FC236}">
                  <a16:creationId xmlns:a16="http://schemas.microsoft.com/office/drawing/2014/main" id="{3C09C0DA-6C18-4284-99A3-DFE2AC3C8D8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18">
          <xdr14:nvContentPartPr>
            <xdr14:cNvPr id="1517" name="Ink 1516">
              <a:extLst>
                <a:ext uri="{FF2B5EF4-FFF2-40B4-BE49-F238E27FC236}">
                  <a16:creationId xmlns:a16="http://schemas.microsoft.com/office/drawing/2014/main" id="{175D4F12-EB65-47D7-A803-98C5564F361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19">
          <xdr14:nvContentPartPr>
            <xdr14:cNvPr id="1518" name="Ink 1517">
              <a:extLst>
                <a:ext uri="{FF2B5EF4-FFF2-40B4-BE49-F238E27FC236}">
                  <a16:creationId xmlns:a16="http://schemas.microsoft.com/office/drawing/2014/main" id="{D29F52AF-3D72-43C6-B407-9562E6C459E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20">
          <xdr14:nvContentPartPr>
            <xdr14:cNvPr id="1519" name="Ink 1518">
              <a:extLst>
                <a:ext uri="{FF2B5EF4-FFF2-40B4-BE49-F238E27FC236}">
                  <a16:creationId xmlns:a16="http://schemas.microsoft.com/office/drawing/2014/main" id="{E1AEA161-0368-449E-A5C0-5CB392C47A5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21">
          <xdr14:nvContentPartPr>
            <xdr14:cNvPr id="1520" name="Ink 1519">
              <a:extLst>
                <a:ext uri="{FF2B5EF4-FFF2-40B4-BE49-F238E27FC236}">
                  <a16:creationId xmlns:a16="http://schemas.microsoft.com/office/drawing/2014/main" id="{0D2C4D0D-751F-4C04-810C-FF2866C31A0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22">
          <xdr14:nvContentPartPr>
            <xdr14:cNvPr id="1521" name="Ink 1520">
              <a:extLst>
                <a:ext uri="{FF2B5EF4-FFF2-40B4-BE49-F238E27FC236}">
                  <a16:creationId xmlns:a16="http://schemas.microsoft.com/office/drawing/2014/main" id="{AED5EC2B-634E-476A-80FE-4D2238B1CA3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23">
          <xdr14:nvContentPartPr>
            <xdr14:cNvPr id="1522" name="Ink 1521">
              <a:extLst>
                <a:ext uri="{FF2B5EF4-FFF2-40B4-BE49-F238E27FC236}">
                  <a16:creationId xmlns:a16="http://schemas.microsoft.com/office/drawing/2014/main" id="{E2F4C889-6EA3-4DC0-8EDD-5D1B6EC2DE0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24">
          <xdr14:nvContentPartPr>
            <xdr14:cNvPr id="1523" name="Ink 1522">
              <a:extLst>
                <a:ext uri="{FF2B5EF4-FFF2-40B4-BE49-F238E27FC236}">
                  <a16:creationId xmlns:a16="http://schemas.microsoft.com/office/drawing/2014/main" id="{F8984117-315A-4A1D-B746-F2B3D10BC84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25">
          <xdr14:nvContentPartPr>
            <xdr14:cNvPr id="1524" name="Ink 1523">
              <a:extLst>
                <a:ext uri="{FF2B5EF4-FFF2-40B4-BE49-F238E27FC236}">
                  <a16:creationId xmlns:a16="http://schemas.microsoft.com/office/drawing/2014/main" id="{9B6776FA-5ECD-4887-9EB7-D20B8FDBECB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26">
          <xdr14:nvContentPartPr>
            <xdr14:cNvPr id="1525" name="Ink 1524">
              <a:extLst>
                <a:ext uri="{FF2B5EF4-FFF2-40B4-BE49-F238E27FC236}">
                  <a16:creationId xmlns:a16="http://schemas.microsoft.com/office/drawing/2014/main" id="{4671EF92-C4C9-4AE5-B3D1-DC35F3F8BBB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27">
          <xdr14:nvContentPartPr>
            <xdr14:cNvPr id="1526" name="Ink 1525">
              <a:extLst>
                <a:ext uri="{FF2B5EF4-FFF2-40B4-BE49-F238E27FC236}">
                  <a16:creationId xmlns:a16="http://schemas.microsoft.com/office/drawing/2014/main" id="{673238D0-3789-4DB6-930B-2CD98848F00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28">
          <xdr14:nvContentPartPr>
            <xdr14:cNvPr id="1527" name="Ink 1526">
              <a:extLst>
                <a:ext uri="{FF2B5EF4-FFF2-40B4-BE49-F238E27FC236}">
                  <a16:creationId xmlns:a16="http://schemas.microsoft.com/office/drawing/2014/main" id="{FB287192-B80C-4DEB-90B4-2138FE75C42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29">
          <xdr14:nvContentPartPr>
            <xdr14:cNvPr id="1528" name="Ink 1527">
              <a:extLst>
                <a:ext uri="{FF2B5EF4-FFF2-40B4-BE49-F238E27FC236}">
                  <a16:creationId xmlns:a16="http://schemas.microsoft.com/office/drawing/2014/main" id="{A423B343-4563-41FC-AE53-FC2BAD2382E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30">
          <xdr14:nvContentPartPr>
            <xdr14:cNvPr id="1529" name="Ink 1528">
              <a:extLst>
                <a:ext uri="{FF2B5EF4-FFF2-40B4-BE49-F238E27FC236}">
                  <a16:creationId xmlns:a16="http://schemas.microsoft.com/office/drawing/2014/main" id="{F96127E7-AD4C-428E-97F1-1C38062E538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31">
          <xdr14:nvContentPartPr>
            <xdr14:cNvPr id="1530" name="Ink 1529">
              <a:extLst>
                <a:ext uri="{FF2B5EF4-FFF2-40B4-BE49-F238E27FC236}">
                  <a16:creationId xmlns:a16="http://schemas.microsoft.com/office/drawing/2014/main" id="{5000FBAB-6B03-457A-A994-9FDC3E1D960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32">
          <xdr14:nvContentPartPr>
            <xdr14:cNvPr id="1531" name="Ink 1530">
              <a:extLst>
                <a:ext uri="{FF2B5EF4-FFF2-40B4-BE49-F238E27FC236}">
                  <a16:creationId xmlns:a16="http://schemas.microsoft.com/office/drawing/2014/main" id="{65E34233-5FBC-450D-ABE9-7D87D66BD33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33">
          <xdr14:nvContentPartPr>
            <xdr14:cNvPr id="1532" name="Ink 1531">
              <a:extLst>
                <a:ext uri="{FF2B5EF4-FFF2-40B4-BE49-F238E27FC236}">
                  <a16:creationId xmlns:a16="http://schemas.microsoft.com/office/drawing/2014/main" id="{62701AE1-45C9-4376-8AD6-14FBD83F987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34">
          <xdr14:nvContentPartPr>
            <xdr14:cNvPr id="1533" name="Ink 1532">
              <a:extLst>
                <a:ext uri="{FF2B5EF4-FFF2-40B4-BE49-F238E27FC236}">
                  <a16:creationId xmlns:a16="http://schemas.microsoft.com/office/drawing/2014/main" id="{0719EC52-DB79-41AC-BAF5-610D7B555A5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35">
          <xdr14:nvContentPartPr>
            <xdr14:cNvPr id="1534" name="Ink 1533">
              <a:extLst>
                <a:ext uri="{FF2B5EF4-FFF2-40B4-BE49-F238E27FC236}">
                  <a16:creationId xmlns:a16="http://schemas.microsoft.com/office/drawing/2014/main" id="{7C84DDF4-E0F9-49B3-94CA-52B25E609DD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36">
          <xdr14:nvContentPartPr>
            <xdr14:cNvPr id="1535" name="Ink 1534">
              <a:extLst>
                <a:ext uri="{FF2B5EF4-FFF2-40B4-BE49-F238E27FC236}">
                  <a16:creationId xmlns:a16="http://schemas.microsoft.com/office/drawing/2014/main" id="{2651B95A-5151-4A74-94CE-8DEB39CFC7F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37">
          <xdr14:nvContentPartPr>
            <xdr14:cNvPr id="1536" name="Ink 1535">
              <a:extLst>
                <a:ext uri="{FF2B5EF4-FFF2-40B4-BE49-F238E27FC236}">
                  <a16:creationId xmlns:a16="http://schemas.microsoft.com/office/drawing/2014/main" id="{2A95ADEB-5517-461A-A7FF-3F5559769E0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38">
          <xdr14:nvContentPartPr>
            <xdr14:cNvPr id="1537" name="Ink 1536">
              <a:extLst>
                <a:ext uri="{FF2B5EF4-FFF2-40B4-BE49-F238E27FC236}">
                  <a16:creationId xmlns:a16="http://schemas.microsoft.com/office/drawing/2014/main" id="{D5DE882B-F174-4DF3-BEDD-6DB51BFC6D0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39">
          <xdr14:nvContentPartPr>
            <xdr14:cNvPr id="1538" name="Ink 1537">
              <a:extLst>
                <a:ext uri="{FF2B5EF4-FFF2-40B4-BE49-F238E27FC236}">
                  <a16:creationId xmlns:a16="http://schemas.microsoft.com/office/drawing/2014/main" id="{B6D7CECA-0397-42FE-90A1-9248DF53E5E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40">
          <xdr14:nvContentPartPr>
            <xdr14:cNvPr id="1539" name="Ink 1538">
              <a:extLst>
                <a:ext uri="{FF2B5EF4-FFF2-40B4-BE49-F238E27FC236}">
                  <a16:creationId xmlns:a16="http://schemas.microsoft.com/office/drawing/2014/main" id="{CDE08401-C164-447B-A7F6-D11312F98B3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41">
          <xdr14:nvContentPartPr>
            <xdr14:cNvPr id="1540" name="Ink 1539">
              <a:extLst>
                <a:ext uri="{FF2B5EF4-FFF2-40B4-BE49-F238E27FC236}">
                  <a16:creationId xmlns:a16="http://schemas.microsoft.com/office/drawing/2014/main" id="{7F9CB72C-95DC-4FE3-8EB2-FFBDB267612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42">
          <xdr14:nvContentPartPr>
            <xdr14:cNvPr id="1541" name="Ink 1540">
              <a:extLst>
                <a:ext uri="{FF2B5EF4-FFF2-40B4-BE49-F238E27FC236}">
                  <a16:creationId xmlns:a16="http://schemas.microsoft.com/office/drawing/2014/main" id="{53152F53-1723-4521-A66E-7F004B528BC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43">
          <xdr14:nvContentPartPr>
            <xdr14:cNvPr id="1542" name="Ink 1541">
              <a:extLst>
                <a:ext uri="{FF2B5EF4-FFF2-40B4-BE49-F238E27FC236}">
                  <a16:creationId xmlns:a16="http://schemas.microsoft.com/office/drawing/2014/main" id="{ED4C8E00-1741-4C9F-9F8D-D722FB62F24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44">
          <xdr14:nvContentPartPr>
            <xdr14:cNvPr id="1543" name="Ink 1542">
              <a:extLst>
                <a:ext uri="{FF2B5EF4-FFF2-40B4-BE49-F238E27FC236}">
                  <a16:creationId xmlns:a16="http://schemas.microsoft.com/office/drawing/2014/main" id="{C113A3A7-9837-417D-80B5-0358EAF86E0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45">
          <xdr14:nvContentPartPr>
            <xdr14:cNvPr id="1544" name="Ink 1543">
              <a:extLst>
                <a:ext uri="{FF2B5EF4-FFF2-40B4-BE49-F238E27FC236}">
                  <a16:creationId xmlns:a16="http://schemas.microsoft.com/office/drawing/2014/main" id="{6D052876-4022-4F1E-BC77-5FB1A0E37BB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46">
          <xdr14:nvContentPartPr>
            <xdr14:cNvPr id="1545" name="Ink 1544">
              <a:extLst>
                <a:ext uri="{FF2B5EF4-FFF2-40B4-BE49-F238E27FC236}">
                  <a16:creationId xmlns:a16="http://schemas.microsoft.com/office/drawing/2014/main" id="{B3496924-896A-4173-9BA2-FB88CA1D9B3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47">
          <xdr14:nvContentPartPr>
            <xdr14:cNvPr id="1546" name="Ink 1545">
              <a:extLst>
                <a:ext uri="{FF2B5EF4-FFF2-40B4-BE49-F238E27FC236}">
                  <a16:creationId xmlns:a16="http://schemas.microsoft.com/office/drawing/2014/main" id="{15C50D88-72D9-4771-8242-4F710418DFB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48">
          <xdr14:nvContentPartPr>
            <xdr14:cNvPr id="1547" name="Ink 1546">
              <a:extLst>
                <a:ext uri="{FF2B5EF4-FFF2-40B4-BE49-F238E27FC236}">
                  <a16:creationId xmlns:a16="http://schemas.microsoft.com/office/drawing/2014/main" id="{DAFE4188-04F2-496C-8AB6-6E4947A9E90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49">
          <xdr14:nvContentPartPr>
            <xdr14:cNvPr id="1548" name="Ink 1547">
              <a:extLst>
                <a:ext uri="{FF2B5EF4-FFF2-40B4-BE49-F238E27FC236}">
                  <a16:creationId xmlns:a16="http://schemas.microsoft.com/office/drawing/2014/main" id="{E00ABCE8-E5A9-49AA-AE8E-DB016C48380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50">
          <xdr14:nvContentPartPr>
            <xdr14:cNvPr id="1549" name="Ink 1548">
              <a:extLst>
                <a:ext uri="{FF2B5EF4-FFF2-40B4-BE49-F238E27FC236}">
                  <a16:creationId xmlns:a16="http://schemas.microsoft.com/office/drawing/2014/main" id="{AABB2D0F-6030-4075-9218-7C62AAFE15A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51">
          <xdr14:nvContentPartPr>
            <xdr14:cNvPr id="1550" name="Ink 1549">
              <a:extLst>
                <a:ext uri="{FF2B5EF4-FFF2-40B4-BE49-F238E27FC236}">
                  <a16:creationId xmlns:a16="http://schemas.microsoft.com/office/drawing/2014/main" id="{45C1BDE1-F592-43EF-9664-B728224E066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52">
          <xdr14:nvContentPartPr>
            <xdr14:cNvPr id="1551" name="Ink 1550">
              <a:extLst>
                <a:ext uri="{FF2B5EF4-FFF2-40B4-BE49-F238E27FC236}">
                  <a16:creationId xmlns:a16="http://schemas.microsoft.com/office/drawing/2014/main" id="{6C7764E8-2F18-473D-95C9-0E94F3015CE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53">
          <xdr14:nvContentPartPr>
            <xdr14:cNvPr id="1552" name="Ink 1551">
              <a:extLst>
                <a:ext uri="{FF2B5EF4-FFF2-40B4-BE49-F238E27FC236}">
                  <a16:creationId xmlns:a16="http://schemas.microsoft.com/office/drawing/2014/main" id="{592DA696-3415-44B2-A424-ECDC5D8B5F0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54">
          <xdr14:nvContentPartPr>
            <xdr14:cNvPr id="1553" name="Ink 1552">
              <a:extLst>
                <a:ext uri="{FF2B5EF4-FFF2-40B4-BE49-F238E27FC236}">
                  <a16:creationId xmlns:a16="http://schemas.microsoft.com/office/drawing/2014/main" id="{06BFA378-FEAC-429D-8FF9-E9C37D0C35D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55">
          <xdr14:nvContentPartPr>
            <xdr14:cNvPr id="1554" name="Ink 1553">
              <a:extLst>
                <a:ext uri="{FF2B5EF4-FFF2-40B4-BE49-F238E27FC236}">
                  <a16:creationId xmlns:a16="http://schemas.microsoft.com/office/drawing/2014/main" id="{1B27987A-E91F-4681-B5C1-6EFBE91DCAC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56">
          <xdr14:nvContentPartPr>
            <xdr14:cNvPr id="1555" name="Ink 1554">
              <a:extLst>
                <a:ext uri="{FF2B5EF4-FFF2-40B4-BE49-F238E27FC236}">
                  <a16:creationId xmlns:a16="http://schemas.microsoft.com/office/drawing/2014/main" id="{61B87E9E-9B72-4F50-8CFC-D494536FEA0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57">
          <xdr14:nvContentPartPr>
            <xdr14:cNvPr id="1556" name="Ink 1555">
              <a:extLst>
                <a:ext uri="{FF2B5EF4-FFF2-40B4-BE49-F238E27FC236}">
                  <a16:creationId xmlns:a16="http://schemas.microsoft.com/office/drawing/2014/main" id="{CA12AF8F-B325-4684-8E4B-6BB7F496805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58">
          <xdr14:nvContentPartPr>
            <xdr14:cNvPr id="1557" name="Ink 1556">
              <a:extLst>
                <a:ext uri="{FF2B5EF4-FFF2-40B4-BE49-F238E27FC236}">
                  <a16:creationId xmlns:a16="http://schemas.microsoft.com/office/drawing/2014/main" id="{2BC1E031-6B8F-4358-B674-E1E404877EC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59">
          <xdr14:nvContentPartPr>
            <xdr14:cNvPr id="1558" name="Ink 1557">
              <a:extLst>
                <a:ext uri="{FF2B5EF4-FFF2-40B4-BE49-F238E27FC236}">
                  <a16:creationId xmlns:a16="http://schemas.microsoft.com/office/drawing/2014/main" id="{5572AD35-CCAC-442F-A517-7345CA20939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60">
          <xdr14:nvContentPartPr>
            <xdr14:cNvPr id="1559" name="Ink 1558">
              <a:extLst>
                <a:ext uri="{FF2B5EF4-FFF2-40B4-BE49-F238E27FC236}">
                  <a16:creationId xmlns:a16="http://schemas.microsoft.com/office/drawing/2014/main" id="{1EC6EB00-B95C-4270-8F84-6CE4249A929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61">
          <xdr14:nvContentPartPr>
            <xdr14:cNvPr id="1560" name="Ink 1559">
              <a:extLst>
                <a:ext uri="{FF2B5EF4-FFF2-40B4-BE49-F238E27FC236}">
                  <a16:creationId xmlns:a16="http://schemas.microsoft.com/office/drawing/2014/main" id="{BAEFFC74-7529-4D1B-A504-E0EB121640F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62">
          <xdr14:nvContentPartPr>
            <xdr14:cNvPr id="1561" name="Ink 1560">
              <a:extLst>
                <a:ext uri="{FF2B5EF4-FFF2-40B4-BE49-F238E27FC236}">
                  <a16:creationId xmlns:a16="http://schemas.microsoft.com/office/drawing/2014/main" id="{9D232109-7D0A-431D-B933-8E7A388B58F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63">
          <xdr14:nvContentPartPr>
            <xdr14:cNvPr id="1562" name="Ink 1561">
              <a:extLst>
                <a:ext uri="{FF2B5EF4-FFF2-40B4-BE49-F238E27FC236}">
                  <a16:creationId xmlns:a16="http://schemas.microsoft.com/office/drawing/2014/main" id="{F321C65E-A406-4DC4-A816-197F9C8FD3B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64">
          <xdr14:nvContentPartPr>
            <xdr14:cNvPr id="1563" name="Ink 1562">
              <a:extLst>
                <a:ext uri="{FF2B5EF4-FFF2-40B4-BE49-F238E27FC236}">
                  <a16:creationId xmlns:a16="http://schemas.microsoft.com/office/drawing/2014/main" id="{C1996556-B430-4A0B-B8EB-C2CDF69E90F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65">
          <xdr14:nvContentPartPr>
            <xdr14:cNvPr id="1564" name="Ink 1563">
              <a:extLst>
                <a:ext uri="{FF2B5EF4-FFF2-40B4-BE49-F238E27FC236}">
                  <a16:creationId xmlns:a16="http://schemas.microsoft.com/office/drawing/2014/main" id="{DA175C7C-11E1-42BC-99F6-FE7D697409B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66">
          <xdr14:nvContentPartPr>
            <xdr14:cNvPr id="1565" name="Ink 1564">
              <a:extLst>
                <a:ext uri="{FF2B5EF4-FFF2-40B4-BE49-F238E27FC236}">
                  <a16:creationId xmlns:a16="http://schemas.microsoft.com/office/drawing/2014/main" id="{43D7B3E6-F8A4-4254-ACCB-D2BC0BF53F4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67">
          <xdr14:nvContentPartPr>
            <xdr14:cNvPr id="1566" name="Ink 1565">
              <a:extLst>
                <a:ext uri="{FF2B5EF4-FFF2-40B4-BE49-F238E27FC236}">
                  <a16:creationId xmlns:a16="http://schemas.microsoft.com/office/drawing/2014/main" id="{64B99576-24A9-4733-90B4-05E2AF70256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68">
          <xdr14:nvContentPartPr>
            <xdr14:cNvPr id="1567" name="Ink 1566">
              <a:extLst>
                <a:ext uri="{FF2B5EF4-FFF2-40B4-BE49-F238E27FC236}">
                  <a16:creationId xmlns:a16="http://schemas.microsoft.com/office/drawing/2014/main" id="{B0EF3061-5B15-4349-908A-DBFEF41A50F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69">
          <xdr14:nvContentPartPr>
            <xdr14:cNvPr id="1568" name="Ink 1567">
              <a:extLst>
                <a:ext uri="{FF2B5EF4-FFF2-40B4-BE49-F238E27FC236}">
                  <a16:creationId xmlns:a16="http://schemas.microsoft.com/office/drawing/2014/main" id="{A876C680-D014-4F4B-BBDE-FDE03B080EE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70">
          <xdr14:nvContentPartPr>
            <xdr14:cNvPr id="1569" name="Ink 1568">
              <a:extLst>
                <a:ext uri="{FF2B5EF4-FFF2-40B4-BE49-F238E27FC236}">
                  <a16:creationId xmlns:a16="http://schemas.microsoft.com/office/drawing/2014/main" id="{710A25E8-2875-4F92-A650-CB6F9FD9EB9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71">
          <xdr14:nvContentPartPr>
            <xdr14:cNvPr id="1570" name="Ink 1569">
              <a:extLst>
                <a:ext uri="{FF2B5EF4-FFF2-40B4-BE49-F238E27FC236}">
                  <a16:creationId xmlns:a16="http://schemas.microsoft.com/office/drawing/2014/main" id="{9A010049-1531-4653-9D8B-070541FAA8A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72">
          <xdr14:nvContentPartPr>
            <xdr14:cNvPr id="1571" name="Ink 1570">
              <a:extLst>
                <a:ext uri="{FF2B5EF4-FFF2-40B4-BE49-F238E27FC236}">
                  <a16:creationId xmlns:a16="http://schemas.microsoft.com/office/drawing/2014/main" id="{C7A8D4AF-F7B4-4A17-81B1-32B0B0DE077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73">
          <xdr14:nvContentPartPr>
            <xdr14:cNvPr id="1572" name="Ink 1571">
              <a:extLst>
                <a:ext uri="{FF2B5EF4-FFF2-40B4-BE49-F238E27FC236}">
                  <a16:creationId xmlns:a16="http://schemas.microsoft.com/office/drawing/2014/main" id="{841FDE1E-047C-468E-BA69-53B26BC5CCA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74">
          <xdr14:nvContentPartPr>
            <xdr14:cNvPr id="1573" name="Ink 1572">
              <a:extLst>
                <a:ext uri="{FF2B5EF4-FFF2-40B4-BE49-F238E27FC236}">
                  <a16:creationId xmlns:a16="http://schemas.microsoft.com/office/drawing/2014/main" id="{4139BED3-D6F3-41C9-8619-0B9355CDD14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75">
          <xdr14:nvContentPartPr>
            <xdr14:cNvPr id="1574" name="Ink 1573">
              <a:extLst>
                <a:ext uri="{FF2B5EF4-FFF2-40B4-BE49-F238E27FC236}">
                  <a16:creationId xmlns:a16="http://schemas.microsoft.com/office/drawing/2014/main" id="{942B2DBF-F886-40EB-BAC9-EBC920D7F3B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76">
          <xdr14:nvContentPartPr>
            <xdr14:cNvPr id="1575" name="Ink 1574">
              <a:extLst>
                <a:ext uri="{FF2B5EF4-FFF2-40B4-BE49-F238E27FC236}">
                  <a16:creationId xmlns:a16="http://schemas.microsoft.com/office/drawing/2014/main" id="{88789BDF-866D-4218-849F-A6CE81C8308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77">
          <xdr14:nvContentPartPr>
            <xdr14:cNvPr id="1576" name="Ink 1575">
              <a:extLst>
                <a:ext uri="{FF2B5EF4-FFF2-40B4-BE49-F238E27FC236}">
                  <a16:creationId xmlns:a16="http://schemas.microsoft.com/office/drawing/2014/main" id="{B5C7C107-E35F-48F2-982C-B18BEFC8460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78">
          <xdr14:nvContentPartPr>
            <xdr14:cNvPr id="1577" name="Ink 1576">
              <a:extLst>
                <a:ext uri="{FF2B5EF4-FFF2-40B4-BE49-F238E27FC236}">
                  <a16:creationId xmlns:a16="http://schemas.microsoft.com/office/drawing/2014/main" id="{4D225CA6-8D3A-4995-BB7E-87496B8435D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79">
          <xdr14:nvContentPartPr>
            <xdr14:cNvPr id="1578" name="Ink 1577">
              <a:extLst>
                <a:ext uri="{FF2B5EF4-FFF2-40B4-BE49-F238E27FC236}">
                  <a16:creationId xmlns:a16="http://schemas.microsoft.com/office/drawing/2014/main" id="{591DA84B-1EA3-4CB1-BF26-455B86AB9C2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80">
          <xdr14:nvContentPartPr>
            <xdr14:cNvPr id="1579" name="Ink 1578">
              <a:extLst>
                <a:ext uri="{FF2B5EF4-FFF2-40B4-BE49-F238E27FC236}">
                  <a16:creationId xmlns:a16="http://schemas.microsoft.com/office/drawing/2014/main" id="{CE211E6B-9A7D-4404-B9A5-EC919F32FBC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81">
          <xdr14:nvContentPartPr>
            <xdr14:cNvPr id="1580" name="Ink 1579">
              <a:extLst>
                <a:ext uri="{FF2B5EF4-FFF2-40B4-BE49-F238E27FC236}">
                  <a16:creationId xmlns:a16="http://schemas.microsoft.com/office/drawing/2014/main" id="{861744C8-3636-499A-998D-E70B158991D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82">
          <xdr14:nvContentPartPr>
            <xdr14:cNvPr id="1581" name="Ink 1580">
              <a:extLst>
                <a:ext uri="{FF2B5EF4-FFF2-40B4-BE49-F238E27FC236}">
                  <a16:creationId xmlns:a16="http://schemas.microsoft.com/office/drawing/2014/main" id="{08182E43-E6C8-4DAB-853C-413EE35065B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83">
          <xdr14:nvContentPartPr>
            <xdr14:cNvPr id="1582" name="Ink 1581">
              <a:extLst>
                <a:ext uri="{FF2B5EF4-FFF2-40B4-BE49-F238E27FC236}">
                  <a16:creationId xmlns:a16="http://schemas.microsoft.com/office/drawing/2014/main" id="{46206940-8DBF-449F-BA1A-CD52C5AC5CD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84">
          <xdr14:nvContentPartPr>
            <xdr14:cNvPr id="1583" name="Ink 1582">
              <a:extLst>
                <a:ext uri="{FF2B5EF4-FFF2-40B4-BE49-F238E27FC236}">
                  <a16:creationId xmlns:a16="http://schemas.microsoft.com/office/drawing/2014/main" id="{E0348F4A-0584-4436-AD39-7E877505AA5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85">
          <xdr14:nvContentPartPr>
            <xdr14:cNvPr id="1584" name="Ink 1583">
              <a:extLst>
                <a:ext uri="{FF2B5EF4-FFF2-40B4-BE49-F238E27FC236}">
                  <a16:creationId xmlns:a16="http://schemas.microsoft.com/office/drawing/2014/main" id="{DBD517A9-4520-4E1A-8BB7-9FCAED71930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86">
          <xdr14:nvContentPartPr>
            <xdr14:cNvPr id="1585" name="Ink 1584">
              <a:extLst>
                <a:ext uri="{FF2B5EF4-FFF2-40B4-BE49-F238E27FC236}">
                  <a16:creationId xmlns:a16="http://schemas.microsoft.com/office/drawing/2014/main" id="{2BE35FC9-00D3-477B-B6E8-380AF994DEA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87">
          <xdr14:nvContentPartPr>
            <xdr14:cNvPr id="1586" name="Ink 1585">
              <a:extLst>
                <a:ext uri="{FF2B5EF4-FFF2-40B4-BE49-F238E27FC236}">
                  <a16:creationId xmlns:a16="http://schemas.microsoft.com/office/drawing/2014/main" id="{FBDB3856-AF09-418B-A0DC-82250503B8D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88">
          <xdr14:nvContentPartPr>
            <xdr14:cNvPr id="1587" name="Ink 1586">
              <a:extLst>
                <a:ext uri="{FF2B5EF4-FFF2-40B4-BE49-F238E27FC236}">
                  <a16:creationId xmlns:a16="http://schemas.microsoft.com/office/drawing/2014/main" id="{AD2A917F-7EC0-400F-B753-14AC2C4570E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89">
          <xdr14:nvContentPartPr>
            <xdr14:cNvPr id="1588" name="Ink 1587">
              <a:extLst>
                <a:ext uri="{FF2B5EF4-FFF2-40B4-BE49-F238E27FC236}">
                  <a16:creationId xmlns:a16="http://schemas.microsoft.com/office/drawing/2014/main" id="{45460E12-E17B-41BE-8E4D-0597856C3B9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90">
          <xdr14:nvContentPartPr>
            <xdr14:cNvPr id="1589" name="Ink 1588">
              <a:extLst>
                <a:ext uri="{FF2B5EF4-FFF2-40B4-BE49-F238E27FC236}">
                  <a16:creationId xmlns:a16="http://schemas.microsoft.com/office/drawing/2014/main" id="{66B87C8C-DEA9-492D-9E41-60A06488749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91">
          <xdr14:nvContentPartPr>
            <xdr14:cNvPr id="1590" name="Ink 1589">
              <a:extLst>
                <a:ext uri="{FF2B5EF4-FFF2-40B4-BE49-F238E27FC236}">
                  <a16:creationId xmlns:a16="http://schemas.microsoft.com/office/drawing/2014/main" id="{33042785-729A-45E8-BC84-E673185579D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92">
          <xdr14:nvContentPartPr>
            <xdr14:cNvPr id="1591" name="Ink 1590">
              <a:extLst>
                <a:ext uri="{FF2B5EF4-FFF2-40B4-BE49-F238E27FC236}">
                  <a16:creationId xmlns:a16="http://schemas.microsoft.com/office/drawing/2014/main" id="{0A5F3D6B-6F97-415B-A7CB-6FBB961646E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93">
          <xdr14:nvContentPartPr>
            <xdr14:cNvPr id="1592" name="Ink 1591">
              <a:extLst>
                <a:ext uri="{FF2B5EF4-FFF2-40B4-BE49-F238E27FC236}">
                  <a16:creationId xmlns:a16="http://schemas.microsoft.com/office/drawing/2014/main" id="{6FC22EC0-635C-45C6-A8DB-C5E545455B5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94">
          <xdr14:nvContentPartPr>
            <xdr14:cNvPr id="1593" name="Ink 1592">
              <a:extLst>
                <a:ext uri="{FF2B5EF4-FFF2-40B4-BE49-F238E27FC236}">
                  <a16:creationId xmlns:a16="http://schemas.microsoft.com/office/drawing/2014/main" id="{5572DCD2-7FAB-4002-BB6C-6BC8871B2F8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95">
          <xdr14:nvContentPartPr>
            <xdr14:cNvPr id="1594" name="Ink 1593">
              <a:extLst>
                <a:ext uri="{FF2B5EF4-FFF2-40B4-BE49-F238E27FC236}">
                  <a16:creationId xmlns:a16="http://schemas.microsoft.com/office/drawing/2014/main" id="{06067254-5C98-4873-9A05-7A661C70770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96">
          <xdr14:nvContentPartPr>
            <xdr14:cNvPr id="1595" name="Ink 1594">
              <a:extLst>
                <a:ext uri="{FF2B5EF4-FFF2-40B4-BE49-F238E27FC236}">
                  <a16:creationId xmlns:a16="http://schemas.microsoft.com/office/drawing/2014/main" id="{1AC54E27-300D-4330-A411-072CF5C2FE0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97">
          <xdr14:nvContentPartPr>
            <xdr14:cNvPr id="1596" name="Ink 1595">
              <a:extLst>
                <a:ext uri="{FF2B5EF4-FFF2-40B4-BE49-F238E27FC236}">
                  <a16:creationId xmlns:a16="http://schemas.microsoft.com/office/drawing/2014/main" id="{C35DE76D-7534-4B77-9D7F-D3D9C4C0BFD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98">
          <xdr14:nvContentPartPr>
            <xdr14:cNvPr id="1597" name="Ink 1596">
              <a:extLst>
                <a:ext uri="{FF2B5EF4-FFF2-40B4-BE49-F238E27FC236}">
                  <a16:creationId xmlns:a16="http://schemas.microsoft.com/office/drawing/2014/main" id="{F60848C7-B182-40E5-8562-549D82D0758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599">
          <xdr14:nvContentPartPr>
            <xdr14:cNvPr id="1598" name="Ink 1597">
              <a:extLst>
                <a:ext uri="{FF2B5EF4-FFF2-40B4-BE49-F238E27FC236}">
                  <a16:creationId xmlns:a16="http://schemas.microsoft.com/office/drawing/2014/main" id="{7BD0E4CB-220D-407E-B52B-4C4D01F4E49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00">
          <xdr14:nvContentPartPr>
            <xdr14:cNvPr id="1599" name="Ink 1598">
              <a:extLst>
                <a:ext uri="{FF2B5EF4-FFF2-40B4-BE49-F238E27FC236}">
                  <a16:creationId xmlns:a16="http://schemas.microsoft.com/office/drawing/2014/main" id="{573FEEB7-FF74-4528-98EA-9414EDF8948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01">
          <xdr14:nvContentPartPr>
            <xdr14:cNvPr id="1600" name="Ink 1599">
              <a:extLst>
                <a:ext uri="{FF2B5EF4-FFF2-40B4-BE49-F238E27FC236}">
                  <a16:creationId xmlns:a16="http://schemas.microsoft.com/office/drawing/2014/main" id="{4F253790-AC50-4BAD-B56E-579C76D01F2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02">
          <xdr14:nvContentPartPr>
            <xdr14:cNvPr id="1601" name="Ink 1600">
              <a:extLst>
                <a:ext uri="{FF2B5EF4-FFF2-40B4-BE49-F238E27FC236}">
                  <a16:creationId xmlns:a16="http://schemas.microsoft.com/office/drawing/2014/main" id="{35A4F819-A2E3-471E-B9D5-27DD44F35AD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03">
          <xdr14:nvContentPartPr>
            <xdr14:cNvPr id="1602" name="Ink 1601">
              <a:extLst>
                <a:ext uri="{FF2B5EF4-FFF2-40B4-BE49-F238E27FC236}">
                  <a16:creationId xmlns:a16="http://schemas.microsoft.com/office/drawing/2014/main" id="{74231408-97B4-4B6E-9AFA-E5F8ADFF840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04">
          <xdr14:nvContentPartPr>
            <xdr14:cNvPr id="1603" name="Ink 1602">
              <a:extLst>
                <a:ext uri="{FF2B5EF4-FFF2-40B4-BE49-F238E27FC236}">
                  <a16:creationId xmlns:a16="http://schemas.microsoft.com/office/drawing/2014/main" id="{8AAD2D2D-F8BD-4A38-8D43-35DA6E6B512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05">
          <xdr14:nvContentPartPr>
            <xdr14:cNvPr id="1604" name="Ink 1603">
              <a:extLst>
                <a:ext uri="{FF2B5EF4-FFF2-40B4-BE49-F238E27FC236}">
                  <a16:creationId xmlns:a16="http://schemas.microsoft.com/office/drawing/2014/main" id="{9DA5C6CF-4DF3-40E8-A747-E778E268916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06">
          <xdr14:nvContentPartPr>
            <xdr14:cNvPr id="1605" name="Ink 1604">
              <a:extLst>
                <a:ext uri="{FF2B5EF4-FFF2-40B4-BE49-F238E27FC236}">
                  <a16:creationId xmlns:a16="http://schemas.microsoft.com/office/drawing/2014/main" id="{A7D1A95E-70C7-42BB-BA4B-18BE48B03CB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07">
          <xdr14:nvContentPartPr>
            <xdr14:cNvPr id="1606" name="Ink 1605">
              <a:extLst>
                <a:ext uri="{FF2B5EF4-FFF2-40B4-BE49-F238E27FC236}">
                  <a16:creationId xmlns:a16="http://schemas.microsoft.com/office/drawing/2014/main" id="{C473650B-A5DF-4654-BE06-C519D2F196A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08">
          <xdr14:nvContentPartPr>
            <xdr14:cNvPr id="1607" name="Ink 1606">
              <a:extLst>
                <a:ext uri="{FF2B5EF4-FFF2-40B4-BE49-F238E27FC236}">
                  <a16:creationId xmlns:a16="http://schemas.microsoft.com/office/drawing/2014/main" id="{1339FBD5-E408-4170-9C99-7DAA917DC1C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09">
          <xdr14:nvContentPartPr>
            <xdr14:cNvPr id="1608" name="Ink 1607">
              <a:extLst>
                <a:ext uri="{FF2B5EF4-FFF2-40B4-BE49-F238E27FC236}">
                  <a16:creationId xmlns:a16="http://schemas.microsoft.com/office/drawing/2014/main" id="{F2F6E4E4-0579-4865-A86F-2E5F658F24A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10">
          <xdr14:nvContentPartPr>
            <xdr14:cNvPr id="1609" name="Ink 1608">
              <a:extLst>
                <a:ext uri="{FF2B5EF4-FFF2-40B4-BE49-F238E27FC236}">
                  <a16:creationId xmlns:a16="http://schemas.microsoft.com/office/drawing/2014/main" id="{12DEAE4B-35A1-4755-B55C-55A93FFE1C8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11">
          <xdr14:nvContentPartPr>
            <xdr14:cNvPr id="1610" name="Ink 1609">
              <a:extLst>
                <a:ext uri="{FF2B5EF4-FFF2-40B4-BE49-F238E27FC236}">
                  <a16:creationId xmlns:a16="http://schemas.microsoft.com/office/drawing/2014/main" id="{40C1407B-6486-409E-B0EF-F42A08C161D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12">
          <xdr14:nvContentPartPr>
            <xdr14:cNvPr id="1611" name="Ink 1610">
              <a:extLst>
                <a:ext uri="{FF2B5EF4-FFF2-40B4-BE49-F238E27FC236}">
                  <a16:creationId xmlns:a16="http://schemas.microsoft.com/office/drawing/2014/main" id="{9312FCD0-2FCC-42E3-97C8-0B3183FEAA4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13">
          <xdr14:nvContentPartPr>
            <xdr14:cNvPr id="1612" name="Ink 1611">
              <a:extLst>
                <a:ext uri="{FF2B5EF4-FFF2-40B4-BE49-F238E27FC236}">
                  <a16:creationId xmlns:a16="http://schemas.microsoft.com/office/drawing/2014/main" id="{58EDEEBA-7471-47C4-922B-AD2D30BAC29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14">
          <xdr14:nvContentPartPr>
            <xdr14:cNvPr id="1613" name="Ink 1612">
              <a:extLst>
                <a:ext uri="{FF2B5EF4-FFF2-40B4-BE49-F238E27FC236}">
                  <a16:creationId xmlns:a16="http://schemas.microsoft.com/office/drawing/2014/main" id="{57C02190-B18E-4026-AF75-AB4B5B58465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15">
          <xdr14:nvContentPartPr>
            <xdr14:cNvPr id="1614" name="Ink 1613">
              <a:extLst>
                <a:ext uri="{FF2B5EF4-FFF2-40B4-BE49-F238E27FC236}">
                  <a16:creationId xmlns:a16="http://schemas.microsoft.com/office/drawing/2014/main" id="{02A0AAC0-ACE0-40AE-A311-012B8AAA18D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16">
          <xdr14:nvContentPartPr>
            <xdr14:cNvPr id="1615" name="Ink 1614">
              <a:extLst>
                <a:ext uri="{FF2B5EF4-FFF2-40B4-BE49-F238E27FC236}">
                  <a16:creationId xmlns:a16="http://schemas.microsoft.com/office/drawing/2014/main" id="{800A64E2-CAE1-4AC8-BF9A-AC054277A5F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17">
          <xdr14:nvContentPartPr>
            <xdr14:cNvPr id="1616" name="Ink 1615">
              <a:extLst>
                <a:ext uri="{FF2B5EF4-FFF2-40B4-BE49-F238E27FC236}">
                  <a16:creationId xmlns:a16="http://schemas.microsoft.com/office/drawing/2014/main" id="{61C76C8B-1AA1-4240-99EE-3ABDDB66B21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18">
          <xdr14:nvContentPartPr>
            <xdr14:cNvPr id="1617" name="Ink 1616">
              <a:extLst>
                <a:ext uri="{FF2B5EF4-FFF2-40B4-BE49-F238E27FC236}">
                  <a16:creationId xmlns:a16="http://schemas.microsoft.com/office/drawing/2014/main" id="{ABE5E3C3-009B-427E-8D30-24058093121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19">
          <xdr14:nvContentPartPr>
            <xdr14:cNvPr id="1618" name="Ink 1617">
              <a:extLst>
                <a:ext uri="{FF2B5EF4-FFF2-40B4-BE49-F238E27FC236}">
                  <a16:creationId xmlns:a16="http://schemas.microsoft.com/office/drawing/2014/main" id="{D377FECF-035C-4D2A-8BFD-E23D203ED3D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20">
          <xdr14:nvContentPartPr>
            <xdr14:cNvPr id="1619" name="Ink 1618">
              <a:extLst>
                <a:ext uri="{FF2B5EF4-FFF2-40B4-BE49-F238E27FC236}">
                  <a16:creationId xmlns:a16="http://schemas.microsoft.com/office/drawing/2014/main" id="{358B824B-ADB8-495C-8124-0E82B7F756F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21">
          <xdr14:nvContentPartPr>
            <xdr14:cNvPr id="1620" name="Ink 1619">
              <a:extLst>
                <a:ext uri="{FF2B5EF4-FFF2-40B4-BE49-F238E27FC236}">
                  <a16:creationId xmlns:a16="http://schemas.microsoft.com/office/drawing/2014/main" id="{557F44D9-36A6-4FB5-AE96-7FEE7ACD797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22">
          <xdr14:nvContentPartPr>
            <xdr14:cNvPr id="1621" name="Ink 1620">
              <a:extLst>
                <a:ext uri="{FF2B5EF4-FFF2-40B4-BE49-F238E27FC236}">
                  <a16:creationId xmlns:a16="http://schemas.microsoft.com/office/drawing/2014/main" id="{6B257F07-D350-4B81-9430-AB50F5F10A4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23">
          <xdr14:nvContentPartPr>
            <xdr14:cNvPr id="1622" name="Ink 1621">
              <a:extLst>
                <a:ext uri="{FF2B5EF4-FFF2-40B4-BE49-F238E27FC236}">
                  <a16:creationId xmlns:a16="http://schemas.microsoft.com/office/drawing/2014/main" id="{09D835E4-2520-45CB-A55B-DD905540CBF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24">
          <xdr14:nvContentPartPr>
            <xdr14:cNvPr id="1623" name="Ink 1622">
              <a:extLst>
                <a:ext uri="{FF2B5EF4-FFF2-40B4-BE49-F238E27FC236}">
                  <a16:creationId xmlns:a16="http://schemas.microsoft.com/office/drawing/2014/main" id="{09276DCF-5A93-42D5-9E15-1244A356C31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25">
          <xdr14:nvContentPartPr>
            <xdr14:cNvPr id="1624" name="Ink 1623">
              <a:extLst>
                <a:ext uri="{FF2B5EF4-FFF2-40B4-BE49-F238E27FC236}">
                  <a16:creationId xmlns:a16="http://schemas.microsoft.com/office/drawing/2014/main" id="{B96949E3-37FA-47BA-835E-96F128D2CFB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26">
          <xdr14:nvContentPartPr>
            <xdr14:cNvPr id="1625" name="Ink 1624">
              <a:extLst>
                <a:ext uri="{FF2B5EF4-FFF2-40B4-BE49-F238E27FC236}">
                  <a16:creationId xmlns:a16="http://schemas.microsoft.com/office/drawing/2014/main" id="{AF33BC93-0D52-420C-A339-04826F531C1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27">
          <xdr14:nvContentPartPr>
            <xdr14:cNvPr id="1626" name="Ink 1625">
              <a:extLst>
                <a:ext uri="{FF2B5EF4-FFF2-40B4-BE49-F238E27FC236}">
                  <a16:creationId xmlns:a16="http://schemas.microsoft.com/office/drawing/2014/main" id="{D5B84798-887B-428E-A654-995FFA286C6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28">
          <xdr14:nvContentPartPr>
            <xdr14:cNvPr id="1627" name="Ink 1626">
              <a:extLst>
                <a:ext uri="{FF2B5EF4-FFF2-40B4-BE49-F238E27FC236}">
                  <a16:creationId xmlns:a16="http://schemas.microsoft.com/office/drawing/2014/main" id="{7B4A1558-5CDE-4EF9-96AF-80C514F8B4B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29">
          <xdr14:nvContentPartPr>
            <xdr14:cNvPr id="1628" name="Ink 1627">
              <a:extLst>
                <a:ext uri="{FF2B5EF4-FFF2-40B4-BE49-F238E27FC236}">
                  <a16:creationId xmlns:a16="http://schemas.microsoft.com/office/drawing/2014/main" id="{4E55FDB9-440E-4972-80BD-2C33BA8226C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30">
          <xdr14:nvContentPartPr>
            <xdr14:cNvPr id="1629" name="Ink 1628">
              <a:extLst>
                <a:ext uri="{FF2B5EF4-FFF2-40B4-BE49-F238E27FC236}">
                  <a16:creationId xmlns:a16="http://schemas.microsoft.com/office/drawing/2014/main" id="{7292884A-452A-4A39-BD9E-0EBDA788702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31">
          <xdr14:nvContentPartPr>
            <xdr14:cNvPr id="1630" name="Ink 1629">
              <a:extLst>
                <a:ext uri="{FF2B5EF4-FFF2-40B4-BE49-F238E27FC236}">
                  <a16:creationId xmlns:a16="http://schemas.microsoft.com/office/drawing/2014/main" id="{EA4608B8-B421-4FB7-9F64-2809E9C1DCA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32">
          <xdr14:nvContentPartPr>
            <xdr14:cNvPr id="1631" name="Ink 1630">
              <a:extLst>
                <a:ext uri="{FF2B5EF4-FFF2-40B4-BE49-F238E27FC236}">
                  <a16:creationId xmlns:a16="http://schemas.microsoft.com/office/drawing/2014/main" id="{C0A86105-C4F7-4465-B78B-E09C6070CDC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33">
          <xdr14:nvContentPartPr>
            <xdr14:cNvPr id="1632" name="Ink 1631">
              <a:extLst>
                <a:ext uri="{FF2B5EF4-FFF2-40B4-BE49-F238E27FC236}">
                  <a16:creationId xmlns:a16="http://schemas.microsoft.com/office/drawing/2014/main" id="{DE1A1AA7-17F8-4E2D-BCCB-03D0439C93F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34">
          <xdr14:nvContentPartPr>
            <xdr14:cNvPr id="1633" name="Ink 1632">
              <a:extLst>
                <a:ext uri="{FF2B5EF4-FFF2-40B4-BE49-F238E27FC236}">
                  <a16:creationId xmlns:a16="http://schemas.microsoft.com/office/drawing/2014/main" id="{FB4B2E17-BDAB-437F-8F3F-C71FA9705D8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35">
          <xdr14:nvContentPartPr>
            <xdr14:cNvPr id="1634" name="Ink 1633">
              <a:extLst>
                <a:ext uri="{FF2B5EF4-FFF2-40B4-BE49-F238E27FC236}">
                  <a16:creationId xmlns:a16="http://schemas.microsoft.com/office/drawing/2014/main" id="{B675B3B2-077D-4698-B3F5-05F7228A6B4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36">
          <xdr14:nvContentPartPr>
            <xdr14:cNvPr id="1635" name="Ink 1634">
              <a:extLst>
                <a:ext uri="{FF2B5EF4-FFF2-40B4-BE49-F238E27FC236}">
                  <a16:creationId xmlns:a16="http://schemas.microsoft.com/office/drawing/2014/main" id="{90FB5A40-2A1B-44D8-839E-83599FBE0E9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37">
          <xdr14:nvContentPartPr>
            <xdr14:cNvPr id="1636" name="Ink 1635">
              <a:extLst>
                <a:ext uri="{FF2B5EF4-FFF2-40B4-BE49-F238E27FC236}">
                  <a16:creationId xmlns:a16="http://schemas.microsoft.com/office/drawing/2014/main" id="{449DDD21-E9E0-40B1-A24E-7EB1A17E7A0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38">
          <xdr14:nvContentPartPr>
            <xdr14:cNvPr id="1637" name="Ink 1636">
              <a:extLst>
                <a:ext uri="{FF2B5EF4-FFF2-40B4-BE49-F238E27FC236}">
                  <a16:creationId xmlns:a16="http://schemas.microsoft.com/office/drawing/2014/main" id="{9FD4CF41-4FF7-4293-9E49-2BD03A091C3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39">
          <xdr14:nvContentPartPr>
            <xdr14:cNvPr id="1638" name="Ink 1637">
              <a:extLst>
                <a:ext uri="{FF2B5EF4-FFF2-40B4-BE49-F238E27FC236}">
                  <a16:creationId xmlns:a16="http://schemas.microsoft.com/office/drawing/2014/main" id="{AAA49114-CEFD-4E3C-B832-3DF2A01270A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40">
          <xdr14:nvContentPartPr>
            <xdr14:cNvPr id="1639" name="Ink 1638">
              <a:extLst>
                <a:ext uri="{FF2B5EF4-FFF2-40B4-BE49-F238E27FC236}">
                  <a16:creationId xmlns:a16="http://schemas.microsoft.com/office/drawing/2014/main" id="{56CFB3A6-E168-4410-85F3-22EBD884DF6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41">
          <xdr14:nvContentPartPr>
            <xdr14:cNvPr id="1640" name="Ink 1639">
              <a:extLst>
                <a:ext uri="{FF2B5EF4-FFF2-40B4-BE49-F238E27FC236}">
                  <a16:creationId xmlns:a16="http://schemas.microsoft.com/office/drawing/2014/main" id="{3BE997E8-493E-42A8-B224-1EAB18CD1F4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42">
          <xdr14:nvContentPartPr>
            <xdr14:cNvPr id="1641" name="Ink 1640">
              <a:extLst>
                <a:ext uri="{FF2B5EF4-FFF2-40B4-BE49-F238E27FC236}">
                  <a16:creationId xmlns:a16="http://schemas.microsoft.com/office/drawing/2014/main" id="{E97B68FF-DC75-4B34-921A-36B3378DFF7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43">
          <xdr14:nvContentPartPr>
            <xdr14:cNvPr id="1642" name="Ink 1641">
              <a:extLst>
                <a:ext uri="{FF2B5EF4-FFF2-40B4-BE49-F238E27FC236}">
                  <a16:creationId xmlns:a16="http://schemas.microsoft.com/office/drawing/2014/main" id="{45356C73-59A4-4A67-AA29-091B8D232D6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44">
          <xdr14:nvContentPartPr>
            <xdr14:cNvPr id="1643" name="Ink 1642">
              <a:extLst>
                <a:ext uri="{FF2B5EF4-FFF2-40B4-BE49-F238E27FC236}">
                  <a16:creationId xmlns:a16="http://schemas.microsoft.com/office/drawing/2014/main" id="{79713393-2CE9-43B1-97DD-E690CA9DAFB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45">
          <xdr14:nvContentPartPr>
            <xdr14:cNvPr id="1644" name="Ink 1643">
              <a:extLst>
                <a:ext uri="{FF2B5EF4-FFF2-40B4-BE49-F238E27FC236}">
                  <a16:creationId xmlns:a16="http://schemas.microsoft.com/office/drawing/2014/main" id="{B8983386-9248-4DD2-BC42-89D698245B8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46">
          <xdr14:nvContentPartPr>
            <xdr14:cNvPr id="1645" name="Ink 1644">
              <a:extLst>
                <a:ext uri="{FF2B5EF4-FFF2-40B4-BE49-F238E27FC236}">
                  <a16:creationId xmlns:a16="http://schemas.microsoft.com/office/drawing/2014/main" id="{13020AFD-22D6-40E5-957A-560382AF2E8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47">
          <xdr14:nvContentPartPr>
            <xdr14:cNvPr id="1646" name="Ink 1645">
              <a:extLst>
                <a:ext uri="{FF2B5EF4-FFF2-40B4-BE49-F238E27FC236}">
                  <a16:creationId xmlns:a16="http://schemas.microsoft.com/office/drawing/2014/main" id="{6DAEC52A-E858-4AFF-9D1C-259F92AEFB8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48">
          <xdr14:nvContentPartPr>
            <xdr14:cNvPr id="1647" name="Ink 1646">
              <a:extLst>
                <a:ext uri="{FF2B5EF4-FFF2-40B4-BE49-F238E27FC236}">
                  <a16:creationId xmlns:a16="http://schemas.microsoft.com/office/drawing/2014/main" id="{64FBDB99-3DC6-4D9B-A505-16E6EFA7224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49">
          <xdr14:nvContentPartPr>
            <xdr14:cNvPr id="1648" name="Ink 1647">
              <a:extLst>
                <a:ext uri="{FF2B5EF4-FFF2-40B4-BE49-F238E27FC236}">
                  <a16:creationId xmlns:a16="http://schemas.microsoft.com/office/drawing/2014/main" id="{97DF417A-BD4A-49BC-A404-C8C3F22E490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50">
          <xdr14:nvContentPartPr>
            <xdr14:cNvPr id="1649" name="Ink 1648">
              <a:extLst>
                <a:ext uri="{FF2B5EF4-FFF2-40B4-BE49-F238E27FC236}">
                  <a16:creationId xmlns:a16="http://schemas.microsoft.com/office/drawing/2014/main" id="{C1B5CD40-4BC1-4E80-838F-B41E97D9B9E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51">
          <xdr14:nvContentPartPr>
            <xdr14:cNvPr id="1650" name="Ink 1649">
              <a:extLst>
                <a:ext uri="{FF2B5EF4-FFF2-40B4-BE49-F238E27FC236}">
                  <a16:creationId xmlns:a16="http://schemas.microsoft.com/office/drawing/2014/main" id="{D6956C68-9F7E-4A64-B598-86E7901E5FD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52">
          <xdr14:nvContentPartPr>
            <xdr14:cNvPr id="1651" name="Ink 1650">
              <a:extLst>
                <a:ext uri="{FF2B5EF4-FFF2-40B4-BE49-F238E27FC236}">
                  <a16:creationId xmlns:a16="http://schemas.microsoft.com/office/drawing/2014/main" id="{899B0CD2-DF90-4CF3-ABC3-09CA0BAF462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53">
          <xdr14:nvContentPartPr>
            <xdr14:cNvPr id="1652" name="Ink 1651">
              <a:extLst>
                <a:ext uri="{FF2B5EF4-FFF2-40B4-BE49-F238E27FC236}">
                  <a16:creationId xmlns:a16="http://schemas.microsoft.com/office/drawing/2014/main" id="{58D376FD-D654-432E-B52C-8E335509DA7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54">
          <xdr14:nvContentPartPr>
            <xdr14:cNvPr id="1653" name="Ink 1652">
              <a:extLst>
                <a:ext uri="{FF2B5EF4-FFF2-40B4-BE49-F238E27FC236}">
                  <a16:creationId xmlns:a16="http://schemas.microsoft.com/office/drawing/2014/main" id="{A488E8D7-F100-4767-8E6D-A0BBCF8EB5E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55">
          <xdr14:nvContentPartPr>
            <xdr14:cNvPr id="1654" name="Ink 1653">
              <a:extLst>
                <a:ext uri="{FF2B5EF4-FFF2-40B4-BE49-F238E27FC236}">
                  <a16:creationId xmlns:a16="http://schemas.microsoft.com/office/drawing/2014/main" id="{FF4FB781-99A9-42E1-A76C-EB27E8A2052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56">
          <xdr14:nvContentPartPr>
            <xdr14:cNvPr id="1655" name="Ink 1654">
              <a:extLst>
                <a:ext uri="{FF2B5EF4-FFF2-40B4-BE49-F238E27FC236}">
                  <a16:creationId xmlns:a16="http://schemas.microsoft.com/office/drawing/2014/main" id="{3A770430-3337-4742-A593-C90F923E7BD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57">
          <xdr14:nvContentPartPr>
            <xdr14:cNvPr id="1656" name="Ink 1655">
              <a:extLst>
                <a:ext uri="{FF2B5EF4-FFF2-40B4-BE49-F238E27FC236}">
                  <a16:creationId xmlns:a16="http://schemas.microsoft.com/office/drawing/2014/main" id="{92C488D9-2680-4D00-80CE-493F81B2803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58">
          <xdr14:nvContentPartPr>
            <xdr14:cNvPr id="1657" name="Ink 1656">
              <a:extLst>
                <a:ext uri="{FF2B5EF4-FFF2-40B4-BE49-F238E27FC236}">
                  <a16:creationId xmlns:a16="http://schemas.microsoft.com/office/drawing/2014/main" id="{AFC6F7E5-CC34-475B-967C-5B4B6823B70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59">
          <xdr14:nvContentPartPr>
            <xdr14:cNvPr id="1658" name="Ink 1657">
              <a:extLst>
                <a:ext uri="{FF2B5EF4-FFF2-40B4-BE49-F238E27FC236}">
                  <a16:creationId xmlns:a16="http://schemas.microsoft.com/office/drawing/2014/main" id="{91411C29-0DD8-48C6-979F-877EB674304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60">
          <xdr14:nvContentPartPr>
            <xdr14:cNvPr id="1659" name="Ink 1658">
              <a:extLst>
                <a:ext uri="{FF2B5EF4-FFF2-40B4-BE49-F238E27FC236}">
                  <a16:creationId xmlns:a16="http://schemas.microsoft.com/office/drawing/2014/main" id="{6983DFC1-9050-4B0C-B383-356760586CD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61">
          <xdr14:nvContentPartPr>
            <xdr14:cNvPr id="1660" name="Ink 1659">
              <a:extLst>
                <a:ext uri="{FF2B5EF4-FFF2-40B4-BE49-F238E27FC236}">
                  <a16:creationId xmlns:a16="http://schemas.microsoft.com/office/drawing/2014/main" id="{F9C1F688-0D22-4877-A48E-E55CAB1AAA2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62">
          <xdr14:nvContentPartPr>
            <xdr14:cNvPr id="1661" name="Ink 1660">
              <a:extLst>
                <a:ext uri="{FF2B5EF4-FFF2-40B4-BE49-F238E27FC236}">
                  <a16:creationId xmlns:a16="http://schemas.microsoft.com/office/drawing/2014/main" id="{8E159E93-F9C2-4A68-9FD7-7390DEE95CE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63">
          <xdr14:nvContentPartPr>
            <xdr14:cNvPr id="1662" name="Ink 1661">
              <a:extLst>
                <a:ext uri="{FF2B5EF4-FFF2-40B4-BE49-F238E27FC236}">
                  <a16:creationId xmlns:a16="http://schemas.microsoft.com/office/drawing/2014/main" id="{09205569-FD53-43BF-A1E2-250935CCB7C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64">
          <xdr14:nvContentPartPr>
            <xdr14:cNvPr id="1663" name="Ink 1662">
              <a:extLst>
                <a:ext uri="{FF2B5EF4-FFF2-40B4-BE49-F238E27FC236}">
                  <a16:creationId xmlns:a16="http://schemas.microsoft.com/office/drawing/2014/main" id="{61C32B2B-65D1-4C28-B7A1-50DC5A78826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65">
          <xdr14:nvContentPartPr>
            <xdr14:cNvPr id="1664" name="Ink 1663">
              <a:extLst>
                <a:ext uri="{FF2B5EF4-FFF2-40B4-BE49-F238E27FC236}">
                  <a16:creationId xmlns:a16="http://schemas.microsoft.com/office/drawing/2014/main" id="{37E24943-67E6-44A3-AF77-026407EFF58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66">
          <xdr14:nvContentPartPr>
            <xdr14:cNvPr id="1665" name="Ink 1664">
              <a:extLst>
                <a:ext uri="{FF2B5EF4-FFF2-40B4-BE49-F238E27FC236}">
                  <a16:creationId xmlns:a16="http://schemas.microsoft.com/office/drawing/2014/main" id="{88C88ED0-D470-4230-972A-EE9B65B09A2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67">
          <xdr14:nvContentPartPr>
            <xdr14:cNvPr id="1666" name="Ink 1665">
              <a:extLst>
                <a:ext uri="{FF2B5EF4-FFF2-40B4-BE49-F238E27FC236}">
                  <a16:creationId xmlns:a16="http://schemas.microsoft.com/office/drawing/2014/main" id="{32B3EE61-C2C7-4A13-90EE-98076620938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68">
          <xdr14:nvContentPartPr>
            <xdr14:cNvPr id="1667" name="Ink 1666">
              <a:extLst>
                <a:ext uri="{FF2B5EF4-FFF2-40B4-BE49-F238E27FC236}">
                  <a16:creationId xmlns:a16="http://schemas.microsoft.com/office/drawing/2014/main" id="{45853633-035D-4785-BC55-6B96FBAA514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69">
          <xdr14:nvContentPartPr>
            <xdr14:cNvPr id="1668" name="Ink 1667">
              <a:extLst>
                <a:ext uri="{FF2B5EF4-FFF2-40B4-BE49-F238E27FC236}">
                  <a16:creationId xmlns:a16="http://schemas.microsoft.com/office/drawing/2014/main" id="{CE4E8351-7E3D-4903-B360-62E943D1889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70">
          <xdr14:nvContentPartPr>
            <xdr14:cNvPr id="1669" name="Ink 1668">
              <a:extLst>
                <a:ext uri="{FF2B5EF4-FFF2-40B4-BE49-F238E27FC236}">
                  <a16:creationId xmlns:a16="http://schemas.microsoft.com/office/drawing/2014/main" id="{B38DE699-C846-43DA-8733-ED81CED98CB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71">
          <xdr14:nvContentPartPr>
            <xdr14:cNvPr id="1670" name="Ink 1669">
              <a:extLst>
                <a:ext uri="{FF2B5EF4-FFF2-40B4-BE49-F238E27FC236}">
                  <a16:creationId xmlns:a16="http://schemas.microsoft.com/office/drawing/2014/main" id="{2E064A0A-ED32-4F32-992D-12BAC655BAF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72">
          <xdr14:nvContentPartPr>
            <xdr14:cNvPr id="1671" name="Ink 1670">
              <a:extLst>
                <a:ext uri="{FF2B5EF4-FFF2-40B4-BE49-F238E27FC236}">
                  <a16:creationId xmlns:a16="http://schemas.microsoft.com/office/drawing/2014/main" id="{A135EA44-552B-4AB4-A489-C9C265645C8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73">
          <xdr14:nvContentPartPr>
            <xdr14:cNvPr id="1672" name="Ink 1671">
              <a:extLst>
                <a:ext uri="{FF2B5EF4-FFF2-40B4-BE49-F238E27FC236}">
                  <a16:creationId xmlns:a16="http://schemas.microsoft.com/office/drawing/2014/main" id="{D8FB5D0D-9882-4E29-B011-138E5487710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74">
          <xdr14:nvContentPartPr>
            <xdr14:cNvPr id="1673" name="Ink 1672">
              <a:extLst>
                <a:ext uri="{FF2B5EF4-FFF2-40B4-BE49-F238E27FC236}">
                  <a16:creationId xmlns:a16="http://schemas.microsoft.com/office/drawing/2014/main" id="{4DB98E3D-8851-4D02-95EA-048C16E95D7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75">
          <xdr14:nvContentPartPr>
            <xdr14:cNvPr id="1674" name="Ink 1673">
              <a:extLst>
                <a:ext uri="{FF2B5EF4-FFF2-40B4-BE49-F238E27FC236}">
                  <a16:creationId xmlns:a16="http://schemas.microsoft.com/office/drawing/2014/main" id="{F8DB63EA-B17C-4A14-B509-FF8626D1423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76">
          <xdr14:nvContentPartPr>
            <xdr14:cNvPr id="1675" name="Ink 1674">
              <a:extLst>
                <a:ext uri="{FF2B5EF4-FFF2-40B4-BE49-F238E27FC236}">
                  <a16:creationId xmlns:a16="http://schemas.microsoft.com/office/drawing/2014/main" id="{FC00C678-6AF1-4715-ACE6-8C67B713B06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77">
          <xdr14:nvContentPartPr>
            <xdr14:cNvPr id="1676" name="Ink 1675">
              <a:extLst>
                <a:ext uri="{FF2B5EF4-FFF2-40B4-BE49-F238E27FC236}">
                  <a16:creationId xmlns:a16="http://schemas.microsoft.com/office/drawing/2014/main" id="{D0635C40-4B4A-4AE1-A9B9-B97EEE0607E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78">
          <xdr14:nvContentPartPr>
            <xdr14:cNvPr id="1677" name="Ink 1676">
              <a:extLst>
                <a:ext uri="{FF2B5EF4-FFF2-40B4-BE49-F238E27FC236}">
                  <a16:creationId xmlns:a16="http://schemas.microsoft.com/office/drawing/2014/main" id="{4DB601F5-A35B-4CFE-8564-9EC2F9B02A1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79">
          <xdr14:nvContentPartPr>
            <xdr14:cNvPr id="1678" name="Ink 1677">
              <a:extLst>
                <a:ext uri="{FF2B5EF4-FFF2-40B4-BE49-F238E27FC236}">
                  <a16:creationId xmlns:a16="http://schemas.microsoft.com/office/drawing/2014/main" id="{CD1F8C74-8E8C-4B03-9C0B-B43B722B684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80">
          <xdr14:nvContentPartPr>
            <xdr14:cNvPr id="1679" name="Ink 1678">
              <a:extLst>
                <a:ext uri="{FF2B5EF4-FFF2-40B4-BE49-F238E27FC236}">
                  <a16:creationId xmlns:a16="http://schemas.microsoft.com/office/drawing/2014/main" id="{C0DA2844-DE5C-47AE-8655-195F1F8E828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81">
          <xdr14:nvContentPartPr>
            <xdr14:cNvPr id="1680" name="Ink 1679">
              <a:extLst>
                <a:ext uri="{FF2B5EF4-FFF2-40B4-BE49-F238E27FC236}">
                  <a16:creationId xmlns:a16="http://schemas.microsoft.com/office/drawing/2014/main" id="{7A63CC80-602E-4845-9687-DB739DE8D97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82">
          <xdr14:nvContentPartPr>
            <xdr14:cNvPr id="1681" name="Ink 1680">
              <a:extLst>
                <a:ext uri="{FF2B5EF4-FFF2-40B4-BE49-F238E27FC236}">
                  <a16:creationId xmlns:a16="http://schemas.microsoft.com/office/drawing/2014/main" id="{A2D0A213-4565-4107-B091-808996ADECA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83">
          <xdr14:nvContentPartPr>
            <xdr14:cNvPr id="1682" name="Ink 1681">
              <a:extLst>
                <a:ext uri="{FF2B5EF4-FFF2-40B4-BE49-F238E27FC236}">
                  <a16:creationId xmlns:a16="http://schemas.microsoft.com/office/drawing/2014/main" id="{04C3CBCF-A781-42DC-824D-C0867C6381E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84">
          <xdr14:nvContentPartPr>
            <xdr14:cNvPr id="1683" name="Ink 1682">
              <a:extLst>
                <a:ext uri="{FF2B5EF4-FFF2-40B4-BE49-F238E27FC236}">
                  <a16:creationId xmlns:a16="http://schemas.microsoft.com/office/drawing/2014/main" id="{55477A5F-3B1D-478A-BBDB-DC826D00F8F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85">
          <xdr14:nvContentPartPr>
            <xdr14:cNvPr id="1684" name="Ink 1683">
              <a:extLst>
                <a:ext uri="{FF2B5EF4-FFF2-40B4-BE49-F238E27FC236}">
                  <a16:creationId xmlns:a16="http://schemas.microsoft.com/office/drawing/2014/main" id="{34692FD8-52C8-48E0-A480-043C77F0D65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86">
          <xdr14:nvContentPartPr>
            <xdr14:cNvPr id="1685" name="Ink 1684">
              <a:extLst>
                <a:ext uri="{FF2B5EF4-FFF2-40B4-BE49-F238E27FC236}">
                  <a16:creationId xmlns:a16="http://schemas.microsoft.com/office/drawing/2014/main" id="{8A578076-F021-4C51-AA8B-E3D5DDE3961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87">
          <xdr14:nvContentPartPr>
            <xdr14:cNvPr id="1686" name="Ink 1685">
              <a:extLst>
                <a:ext uri="{FF2B5EF4-FFF2-40B4-BE49-F238E27FC236}">
                  <a16:creationId xmlns:a16="http://schemas.microsoft.com/office/drawing/2014/main" id="{7F879E40-76ED-44F8-8F6C-F107C50EDC8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88">
          <xdr14:nvContentPartPr>
            <xdr14:cNvPr id="1687" name="Ink 1686">
              <a:extLst>
                <a:ext uri="{FF2B5EF4-FFF2-40B4-BE49-F238E27FC236}">
                  <a16:creationId xmlns:a16="http://schemas.microsoft.com/office/drawing/2014/main" id="{C6EABDCC-3254-420A-A781-569A85BB17A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89">
          <xdr14:nvContentPartPr>
            <xdr14:cNvPr id="1688" name="Ink 1687">
              <a:extLst>
                <a:ext uri="{FF2B5EF4-FFF2-40B4-BE49-F238E27FC236}">
                  <a16:creationId xmlns:a16="http://schemas.microsoft.com/office/drawing/2014/main" id="{31347468-2BF7-4D09-9500-5A84B5BF4AE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90">
          <xdr14:nvContentPartPr>
            <xdr14:cNvPr id="1689" name="Ink 1688">
              <a:extLst>
                <a:ext uri="{FF2B5EF4-FFF2-40B4-BE49-F238E27FC236}">
                  <a16:creationId xmlns:a16="http://schemas.microsoft.com/office/drawing/2014/main" id="{E0D51AE9-EBA6-456E-A81E-03DB138256A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91">
          <xdr14:nvContentPartPr>
            <xdr14:cNvPr id="1690" name="Ink 1689">
              <a:extLst>
                <a:ext uri="{FF2B5EF4-FFF2-40B4-BE49-F238E27FC236}">
                  <a16:creationId xmlns:a16="http://schemas.microsoft.com/office/drawing/2014/main" id="{397991DF-254B-4AEE-AE42-B4F0A690788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92">
          <xdr14:nvContentPartPr>
            <xdr14:cNvPr id="1691" name="Ink 1690">
              <a:extLst>
                <a:ext uri="{FF2B5EF4-FFF2-40B4-BE49-F238E27FC236}">
                  <a16:creationId xmlns:a16="http://schemas.microsoft.com/office/drawing/2014/main" id="{A2E9EE82-7B8B-4BA3-A74C-8EC56D22BC5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93">
          <xdr14:nvContentPartPr>
            <xdr14:cNvPr id="1692" name="Ink 1691">
              <a:extLst>
                <a:ext uri="{FF2B5EF4-FFF2-40B4-BE49-F238E27FC236}">
                  <a16:creationId xmlns:a16="http://schemas.microsoft.com/office/drawing/2014/main" id="{8DFE64C0-6697-467F-BBE5-336A3BBBDBF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94">
          <xdr14:nvContentPartPr>
            <xdr14:cNvPr id="1693" name="Ink 1692">
              <a:extLst>
                <a:ext uri="{FF2B5EF4-FFF2-40B4-BE49-F238E27FC236}">
                  <a16:creationId xmlns:a16="http://schemas.microsoft.com/office/drawing/2014/main" id="{5DF610D5-E6AC-480F-ACAB-5EE2E260DEE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95">
          <xdr14:nvContentPartPr>
            <xdr14:cNvPr id="1694" name="Ink 1693">
              <a:extLst>
                <a:ext uri="{FF2B5EF4-FFF2-40B4-BE49-F238E27FC236}">
                  <a16:creationId xmlns:a16="http://schemas.microsoft.com/office/drawing/2014/main" id="{F87086A2-8DFB-4EE8-9366-417736C66C1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96">
          <xdr14:nvContentPartPr>
            <xdr14:cNvPr id="1695" name="Ink 1694">
              <a:extLst>
                <a:ext uri="{FF2B5EF4-FFF2-40B4-BE49-F238E27FC236}">
                  <a16:creationId xmlns:a16="http://schemas.microsoft.com/office/drawing/2014/main" id="{AACD7A9B-1DB0-4E7A-970A-A4C60F3113A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97">
          <xdr14:nvContentPartPr>
            <xdr14:cNvPr id="1696" name="Ink 1695">
              <a:extLst>
                <a:ext uri="{FF2B5EF4-FFF2-40B4-BE49-F238E27FC236}">
                  <a16:creationId xmlns:a16="http://schemas.microsoft.com/office/drawing/2014/main" id="{125902F2-7ED4-47A7-A2E7-7AE4DD4513E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98">
          <xdr14:nvContentPartPr>
            <xdr14:cNvPr id="1697" name="Ink 1696">
              <a:extLst>
                <a:ext uri="{FF2B5EF4-FFF2-40B4-BE49-F238E27FC236}">
                  <a16:creationId xmlns:a16="http://schemas.microsoft.com/office/drawing/2014/main" id="{A26702E2-C9A5-4E9D-9973-E40F7B8CF70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699">
          <xdr14:nvContentPartPr>
            <xdr14:cNvPr id="1698" name="Ink 1697">
              <a:extLst>
                <a:ext uri="{FF2B5EF4-FFF2-40B4-BE49-F238E27FC236}">
                  <a16:creationId xmlns:a16="http://schemas.microsoft.com/office/drawing/2014/main" id="{4224242E-18AB-45C1-ACD0-8DE7D8A186B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00">
          <xdr14:nvContentPartPr>
            <xdr14:cNvPr id="1699" name="Ink 1698">
              <a:extLst>
                <a:ext uri="{FF2B5EF4-FFF2-40B4-BE49-F238E27FC236}">
                  <a16:creationId xmlns:a16="http://schemas.microsoft.com/office/drawing/2014/main" id="{43649943-18A4-4C6B-A67D-6567FFF36BC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01">
          <xdr14:nvContentPartPr>
            <xdr14:cNvPr id="1700" name="Ink 1699">
              <a:extLst>
                <a:ext uri="{FF2B5EF4-FFF2-40B4-BE49-F238E27FC236}">
                  <a16:creationId xmlns:a16="http://schemas.microsoft.com/office/drawing/2014/main" id="{02B244A3-F448-4C1B-A6F4-A614429B074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02">
          <xdr14:nvContentPartPr>
            <xdr14:cNvPr id="1701" name="Ink 1700">
              <a:extLst>
                <a:ext uri="{FF2B5EF4-FFF2-40B4-BE49-F238E27FC236}">
                  <a16:creationId xmlns:a16="http://schemas.microsoft.com/office/drawing/2014/main" id="{1656AC3B-A197-46DF-8C2E-B1C38C28A03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03">
          <xdr14:nvContentPartPr>
            <xdr14:cNvPr id="1702" name="Ink 1701">
              <a:extLst>
                <a:ext uri="{FF2B5EF4-FFF2-40B4-BE49-F238E27FC236}">
                  <a16:creationId xmlns:a16="http://schemas.microsoft.com/office/drawing/2014/main" id="{685BC4A3-CC64-40F5-AA5D-CFB85DFD402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04">
          <xdr14:nvContentPartPr>
            <xdr14:cNvPr id="1703" name="Ink 1702">
              <a:extLst>
                <a:ext uri="{FF2B5EF4-FFF2-40B4-BE49-F238E27FC236}">
                  <a16:creationId xmlns:a16="http://schemas.microsoft.com/office/drawing/2014/main" id="{E6ED839E-BA5C-47E7-931A-3F61ECEF1CB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05">
          <xdr14:nvContentPartPr>
            <xdr14:cNvPr id="1704" name="Ink 1703">
              <a:extLst>
                <a:ext uri="{FF2B5EF4-FFF2-40B4-BE49-F238E27FC236}">
                  <a16:creationId xmlns:a16="http://schemas.microsoft.com/office/drawing/2014/main" id="{AFD87813-BFBB-4D87-8B68-30D90E8DC76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06">
          <xdr14:nvContentPartPr>
            <xdr14:cNvPr id="1705" name="Ink 1704">
              <a:extLst>
                <a:ext uri="{FF2B5EF4-FFF2-40B4-BE49-F238E27FC236}">
                  <a16:creationId xmlns:a16="http://schemas.microsoft.com/office/drawing/2014/main" id="{807518D6-8D06-411F-94F5-D60CB2104D7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07">
          <xdr14:nvContentPartPr>
            <xdr14:cNvPr id="1706" name="Ink 1705">
              <a:extLst>
                <a:ext uri="{FF2B5EF4-FFF2-40B4-BE49-F238E27FC236}">
                  <a16:creationId xmlns:a16="http://schemas.microsoft.com/office/drawing/2014/main" id="{45655BAF-9E96-4837-BB80-C37981EC51B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08">
          <xdr14:nvContentPartPr>
            <xdr14:cNvPr id="1707" name="Ink 1706">
              <a:extLst>
                <a:ext uri="{FF2B5EF4-FFF2-40B4-BE49-F238E27FC236}">
                  <a16:creationId xmlns:a16="http://schemas.microsoft.com/office/drawing/2014/main" id="{670CA142-D6D8-4F43-B74D-2A0692055AA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09">
          <xdr14:nvContentPartPr>
            <xdr14:cNvPr id="1708" name="Ink 1707">
              <a:extLst>
                <a:ext uri="{FF2B5EF4-FFF2-40B4-BE49-F238E27FC236}">
                  <a16:creationId xmlns:a16="http://schemas.microsoft.com/office/drawing/2014/main" id="{8D4AA04C-EB06-4B04-81E3-6C31D10C42F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10">
          <xdr14:nvContentPartPr>
            <xdr14:cNvPr id="1709" name="Ink 1708">
              <a:extLst>
                <a:ext uri="{FF2B5EF4-FFF2-40B4-BE49-F238E27FC236}">
                  <a16:creationId xmlns:a16="http://schemas.microsoft.com/office/drawing/2014/main" id="{0C13C775-89DF-4D82-BF3F-12BCFB62459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11">
          <xdr14:nvContentPartPr>
            <xdr14:cNvPr id="1710" name="Ink 1709">
              <a:extLst>
                <a:ext uri="{FF2B5EF4-FFF2-40B4-BE49-F238E27FC236}">
                  <a16:creationId xmlns:a16="http://schemas.microsoft.com/office/drawing/2014/main" id="{543D8CBF-DD02-43F3-812E-834E3DF2649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12">
          <xdr14:nvContentPartPr>
            <xdr14:cNvPr id="1711" name="Ink 1710">
              <a:extLst>
                <a:ext uri="{FF2B5EF4-FFF2-40B4-BE49-F238E27FC236}">
                  <a16:creationId xmlns:a16="http://schemas.microsoft.com/office/drawing/2014/main" id="{51E1C1E4-30E1-4C33-A006-2F8B2C42133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13">
          <xdr14:nvContentPartPr>
            <xdr14:cNvPr id="1712" name="Ink 1711">
              <a:extLst>
                <a:ext uri="{FF2B5EF4-FFF2-40B4-BE49-F238E27FC236}">
                  <a16:creationId xmlns:a16="http://schemas.microsoft.com/office/drawing/2014/main" id="{D96E9467-A63B-4BD8-92A4-C5B0E75735A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14">
          <xdr14:nvContentPartPr>
            <xdr14:cNvPr id="1713" name="Ink 1712">
              <a:extLst>
                <a:ext uri="{FF2B5EF4-FFF2-40B4-BE49-F238E27FC236}">
                  <a16:creationId xmlns:a16="http://schemas.microsoft.com/office/drawing/2014/main" id="{5D0F16D7-6CD4-4BD0-825F-FA680BDFA0D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15">
          <xdr14:nvContentPartPr>
            <xdr14:cNvPr id="1714" name="Ink 1713">
              <a:extLst>
                <a:ext uri="{FF2B5EF4-FFF2-40B4-BE49-F238E27FC236}">
                  <a16:creationId xmlns:a16="http://schemas.microsoft.com/office/drawing/2014/main" id="{79A98966-D3D7-41E0-ABA7-B32110185B2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16">
          <xdr14:nvContentPartPr>
            <xdr14:cNvPr id="1715" name="Ink 1714">
              <a:extLst>
                <a:ext uri="{FF2B5EF4-FFF2-40B4-BE49-F238E27FC236}">
                  <a16:creationId xmlns:a16="http://schemas.microsoft.com/office/drawing/2014/main" id="{50E31AEE-AFE3-4E5E-BDC4-A7AD8910C51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17">
          <xdr14:nvContentPartPr>
            <xdr14:cNvPr id="1716" name="Ink 1715">
              <a:extLst>
                <a:ext uri="{FF2B5EF4-FFF2-40B4-BE49-F238E27FC236}">
                  <a16:creationId xmlns:a16="http://schemas.microsoft.com/office/drawing/2014/main" id="{518EF7CB-B785-4D52-BBA3-AF3CBC51DBE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18">
          <xdr14:nvContentPartPr>
            <xdr14:cNvPr id="1717" name="Ink 1716">
              <a:extLst>
                <a:ext uri="{FF2B5EF4-FFF2-40B4-BE49-F238E27FC236}">
                  <a16:creationId xmlns:a16="http://schemas.microsoft.com/office/drawing/2014/main" id="{511FEC0E-6D79-473A-853F-D562611CB05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19">
          <xdr14:nvContentPartPr>
            <xdr14:cNvPr id="1718" name="Ink 1717">
              <a:extLst>
                <a:ext uri="{FF2B5EF4-FFF2-40B4-BE49-F238E27FC236}">
                  <a16:creationId xmlns:a16="http://schemas.microsoft.com/office/drawing/2014/main" id="{13D27890-A646-4D25-AD88-85E9304A130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20">
          <xdr14:nvContentPartPr>
            <xdr14:cNvPr id="1719" name="Ink 1718">
              <a:extLst>
                <a:ext uri="{FF2B5EF4-FFF2-40B4-BE49-F238E27FC236}">
                  <a16:creationId xmlns:a16="http://schemas.microsoft.com/office/drawing/2014/main" id="{46C13BFD-D83F-4AA9-8859-09E065C4225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21">
          <xdr14:nvContentPartPr>
            <xdr14:cNvPr id="1720" name="Ink 1719">
              <a:extLst>
                <a:ext uri="{FF2B5EF4-FFF2-40B4-BE49-F238E27FC236}">
                  <a16:creationId xmlns:a16="http://schemas.microsoft.com/office/drawing/2014/main" id="{6D19AFFE-1B0C-45CF-AF7F-EC8FD6733BD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22">
          <xdr14:nvContentPartPr>
            <xdr14:cNvPr id="1721" name="Ink 1720">
              <a:extLst>
                <a:ext uri="{FF2B5EF4-FFF2-40B4-BE49-F238E27FC236}">
                  <a16:creationId xmlns:a16="http://schemas.microsoft.com/office/drawing/2014/main" id="{871C6FAD-7DFF-4439-925A-EC36F44DF11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23">
          <xdr14:nvContentPartPr>
            <xdr14:cNvPr id="1722" name="Ink 1721">
              <a:extLst>
                <a:ext uri="{FF2B5EF4-FFF2-40B4-BE49-F238E27FC236}">
                  <a16:creationId xmlns:a16="http://schemas.microsoft.com/office/drawing/2014/main" id="{509F1197-349F-4ABC-8B1F-1C9AE6FE08E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24">
          <xdr14:nvContentPartPr>
            <xdr14:cNvPr id="1723" name="Ink 1722">
              <a:extLst>
                <a:ext uri="{FF2B5EF4-FFF2-40B4-BE49-F238E27FC236}">
                  <a16:creationId xmlns:a16="http://schemas.microsoft.com/office/drawing/2014/main" id="{88614E92-DE4C-420D-A4C4-74EA2F293EE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25">
          <xdr14:nvContentPartPr>
            <xdr14:cNvPr id="1724" name="Ink 1723">
              <a:extLst>
                <a:ext uri="{FF2B5EF4-FFF2-40B4-BE49-F238E27FC236}">
                  <a16:creationId xmlns:a16="http://schemas.microsoft.com/office/drawing/2014/main" id="{6CA43826-BC6D-4C6A-81C6-FFD1C319165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26">
          <xdr14:nvContentPartPr>
            <xdr14:cNvPr id="1725" name="Ink 1724">
              <a:extLst>
                <a:ext uri="{FF2B5EF4-FFF2-40B4-BE49-F238E27FC236}">
                  <a16:creationId xmlns:a16="http://schemas.microsoft.com/office/drawing/2014/main" id="{EFD17E9A-7437-4A6D-9DB4-A471E06BB96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27">
          <xdr14:nvContentPartPr>
            <xdr14:cNvPr id="1726" name="Ink 1725">
              <a:extLst>
                <a:ext uri="{FF2B5EF4-FFF2-40B4-BE49-F238E27FC236}">
                  <a16:creationId xmlns:a16="http://schemas.microsoft.com/office/drawing/2014/main" id="{ED08A599-9E5B-4E16-87FF-0CEC42AD256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28">
          <xdr14:nvContentPartPr>
            <xdr14:cNvPr id="1727" name="Ink 1726">
              <a:extLst>
                <a:ext uri="{FF2B5EF4-FFF2-40B4-BE49-F238E27FC236}">
                  <a16:creationId xmlns:a16="http://schemas.microsoft.com/office/drawing/2014/main" id="{92713084-83D0-4207-972C-985C18FCEAF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29">
          <xdr14:nvContentPartPr>
            <xdr14:cNvPr id="1728" name="Ink 1727">
              <a:extLst>
                <a:ext uri="{FF2B5EF4-FFF2-40B4-BE49-F238E27FC236}">
                  <a16:creationId xmlns:a16="http://schemas.microsoft.com/office/drawing/2014/main" id="{DB3B220E-AC62-4DD0-9C94-FB6C58F0860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30">
          <xdr14:nvContentPartPr>
            <xdr14:cNvPr id="1729" name="Ink 1728">
              <a:extLst>
                <a:ext uri="{FF2B5EF4-FFF2-40B4-BE49-F238E27FC236}">
                  <a16:creationId xmlns:a16="http://schemas.microsoft.com/office/drawing/2014/main" id="{83D6D896-22C3-4110-B066-DCF34938BF9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31">
          <xdr14:nvContentPartPr>
            <xdr14:cNvPr id="1730" name="Ink 1729">
              <a:extLst>
                <a:ext uri="{FF2B5EF4-FFF2-40B4-BE49-F238E27FC236}">
                  <a16:creationId xmlns:a16="http://schemas.microsoft.com/office/drawing/2014/main" id="{792E18AC-0868-4296-98EB-7522927F795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32">
          <xdr14:nvContentPartPr>
            <xdr14:cNvPr id="1731" name="Ink 1730">
              <a:extLst>
                <a:ext uri="{FF2B5EF4-FFF2-40B4-BE49-F238E27FC236}">
                  <a16:creationId xmlns:a16="http://schemas.microsoft.com/office/drawing/2014/main" id="{4289C961-056A-4389-9D47-4BD3713F60E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33">
          <xdr14:nvContentPartPr>
            <xdr14:cNvPr id="1732" name="Ink 1731">
              <a:extLst>
                <a:ext uri="{FF2B5EF4-FFF2-40B4-BE49-F238E27FC236}">
                  <a16:creationId xmlns:a16="http://schemas.microsoft.com/office/drawing/2014/main" id="{A94C4EDC-38D3-432B-8A10-96ABA0C0EE3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34">
          <xdr14:nvContentPartPr>
            <xdr14:cNvPr id="1733" name="Ink 1732">
              <a:extLst>
                <a:ext uri="{FF2B5EF4-FFF2-40B4-BE49-F238E27FC236}">
                  <a16:creationId xmlns:a16="http://schemas.microsoft.com/office/drawing/2014/main" id="{15196091-FA3D-4137-BD27-74371B47835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35">
          <xdr14:nvContentPartPr>
            <xdr14:cNvPr id="1734" name="Ink 1733">
              <a:extLst>
                <a:ext uri="{FF2B5EF4-FFF2-40B4-BE49-F238E27FC236}">
                  <a16:creationId xmlns:a16="http://schemas.microsoft.com/office/drawing/2014/main" id="{B717D238-73DC-46F1-951E-4DEC280BAFB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36">
          <xdr14:nvContentPartPr>
            <xdr14:cNvPr id="1735" name="Ink 1734">
              <a:extLst>
                <a:ext uri="{FF2B5EF4-FFF2-40B4-BE49-F238E27FC236}">
                  <a16:creationId xmlns:a16="http://schemas.microsoft.com/office/drawing/2014/main" id="{4B1056D7-38B2-44E7-BBEB-571F57A9290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37">
          <xdr14:nvContentPartPr>
            <xdr14:cNvPr id="1736" name="Ink 1735">
              <a:extLst>
                <a:ext uri="{FF2B5EF4-FFF2-40B4-BE49-F238E27FC236}">
                  <a16:creationId xmlns:a16="http://schemas.microsoft.com/office/drawing/2014/main" id="{ECF6E722-B6FE-4AA2-94C9-E289745469F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38">
          <xdr14:nvContentPartPr>
            <xdr14:cNvPr id="1737" name="Ink 1736">
              <a:extLst>
                <a:ext uri="{FF2B5EF4-FFF2-40B4-BE49-F238E27FC236}">
                  <a16:creationId xmlns:a16="http://schemas.microsoft.com/office/drawing/2014/main" id="{5412AD64-A949-464A-A407-4B76A0B7E4F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39">
          <xdr14:nvContentPartPr>
            <xdr14:cNvPr id="1738" name="Ink 1737">
              <a:extLst>
                <a:ext uri="{FF2B5EF4-FFF2-40B4-BE49-F238E27FC236}">
                  <a16:creationId xmlns:a16="http://schemas.microsoft.com/office/drawing/2014/main" id="{0876452A-347E-4981-B7F6-FC5AD646503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40">
          <xdr14:nvContentPartPr>
            <xdr14:cNvPr id="1739" name="Ink 1738">
              <a:extLst>
                <a:ext uri="{FF2B5EF4-FFF2-40B4-BE49-F238E27FC236}">
                  <a16:creationId xmlns:a16="http://schemas.microsoft.com/office/drawing/2014/main" id="{F4C1DD86-BC77-4B56-8175-F24D6CCE4C9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41">
          <xdr14:nvContentPartPr>
            <xdr14:cNvPr id="1740" name="Ink 1739">
              <a:extLst>
                <a:ext uri="{FF2B5EF4-FFF2-40B4-BE49-F238E27FC236}">
                  <a16:creationId xmlns:a16="http://schemas.microsoft.com/office/drawing/2014/main" id="{06E82045-978B-4343-8361-1C473393DDD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42">
          <xdr14:nvContentPartPr>
            <xdr14:cNvPr id="1741" name="Ink 1740">
              <a:extLst>
                <a:ext uri="{FF2B5EF4-FFF2-40B4-BE49-F238E27FC236}">
                  <a16:creationId xmlns:a16="http://schemas.microsoft.com/office/drawing/2014/main" id="{F913BA13-ECED-4DA6-B4B3-46D5621EE58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43">
          <xdr14:nvContentPartPr>
            <xdr14:cNvPr id="1742" name="Ink 1741">
              <a:extLst>
                <a:ext uri="{FF2B5EF4-FFF2-40B4-BE49-F238E27FC236}">
                  <a16:creationId xmlns:a16="http://schemas.microsoft.com/office/drawing/2014/main" id="{E90BA0B9-0598-4939-B408-6E7997F7120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44">
          <xdr14:nvContentPartPr>
            <xdr14:cNvPr id="1743" name="Ink 1742">
              <a:extLst>
                <a:ext uri="{FF2B5EF4-FFF2-40B4-BE49-F238E27FC236}">
                  <a16:creationId xmlns:a16="http://schemas.microsoft.com/office/drawing/2014/main" id="{16496017-A0F9-4106-8FE1-61CB3E327B7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45">
          <xdr14:nvContentPartPr>
            <xdr14:cNvPr id="1744" name="Ink 1743">
              <a:extLst>
                <a:ext uri="{FF2B5EF4-FFF2-40B4-BE49-F238E27FC236}">
                  <a16:creationId xmlns:a16="http://schemas.microsoft.com/office/drawing/2014/main" id="{D6439FAD-3982-4F64-AFA2-B7D6BCE9C45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46">
          <xdr14:nvContentPartPr>
            <xdr14:cNvPr id="1745" name="Ink 1744">
              <a:extLst>
                <a:ext uri="{FF2B5EF4-FFF2-40B4-BE49-F238E27FC236}">
                  <a16:creationId xmlns:a16="http://schemas.microsoft.com/office/drawing/2014/main" id="{B71F6935-2EE4-45E1-AB11-CDEA029D130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47">
          <xdr14:nvContentPartPr>
            <xdr14:cNvPr id="1746" name="Ink 1745">
              <a:extLst>
                <a:ext uri="{FF2B5EF4-FFF2-40B4-BE49-F238E27FC236}">
                  <a16:creationId xmlns:a16="http://schemas.microsoft.com/office/drawing/2014/main" id="{CEFE8260-8D63-4764-A59A-9D49322D0D8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48">
          <xdr14:nvContentPartPr>
            <xdr14:cNvPr id="1747" name="Ink 1746">
              <a:extLst>
                <a:ext uri="{FF2B5EF4-FFF2-40B4-BE49-F238E27FC236}">
                  <a16:creationId xmlns:a16="http://schemas.microsoft.com/office/drawing/2014/main" id="{242BFDA1-E64E-45C0-B081-1943E85088E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49">
          <xdr14:nvContentPartPr>
            <xdr14:cNvPr id="1748" name="Ink 1747">
              <a:extLst>
                <a:ext uri="{FF2B5EF4-FFF2-40B4-BE49-F238E27FC236}">
                  <a16:creationId xmlns:a16="http://schemas.microsoft.com/office/drawing/2014/main" id="{CC8281AA-A6B4-4919-8B71-C04E2913848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50">
          <xdr14:nvContentPartPr>
            <xdr14:cNvPr id="1749" name="Ink 1748">
              <a:extLst>
                <a:ext uri="{FF2B5EF4-FFF2-40B4-BE49-F238E27FC236}">
                  <a16:creationId xmlns:a16="http://schemas.microsoft.com/office/drawing/2014/main" id="{AD796D5A-F480-401C-96DB-6B1DAEF6110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51">
          <xdr14:nvContentPartPr>
            <xdr14:cNvPr id="1750" name="Ink 1749">
              <a:extLst>
                <a:ext uri="{FF2B5EF4-FFF2-40B4-BE49-F238E27FC236}">
                  <a16:creationId xmlns:a16="http://schemas.microsoft.com/office/drawing/2014/main" id="{D64DDC39-A89A-4022-8873-2944AFD5D22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52">
          <xdr14:nvContentPartPr>
            <xdr14:cNvPr id="1751" name="Ink 1750">
              <a:extLst>
                <a:ext uri="{FF2B5EF4-FFF2-40B4-BE49-F238E27FC236}">
                  <a16:creationId xmlns:a16="http://schemas.microsoft.com/office/drawing/2014/main" id="{D5A76931-6E9D-4F52-B0E8-93AA43D577F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53">
          <xdr14:nvContentPartPr>
            <xdr14:cNvPr id="1752" name="Ink 1751">
              <a:extLst>
                <a:ext uri="{FF2B5EF4-FFF2-40B4-BE49-F238E27FC236}">
                  <a16:creationId xmlns:a16="http://schemas.microsoft.com/office/drawing/2014/main" id="{96E5A76A-76BB-47C4-B613-F79CD8E22A5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54">
          <xdr14:nvContentPartPr>
            <xdr14:cNvPr id="1753" name="Ink 1752">
              <a:extLst>
                <a:ext uri="{FF2B5EF4-FFF2-40B4-BE49-F238E27FC236}">
                  <a16:creationId xmlns:a16="http://schemas.microsoft.com/office/drawing/2014/main" id="{E800CC43-5313-4BA7-858E-F8811FD402F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55">
          <xdr14:nvContentPartPr>
            <xdr14:cNvPr id="1754" name="Ink 1753">
              <a:extLst>
                <a:ext uri="{FF2B5EF4-FFF2-40B4-BE49-F238E27FC236}">
                  <a16:creationId xmlns:a16="http://schemas.microsoft.com/office/drawing/2014/main" id="{7A328127-91A3-45DA-BD7A-60C53628CED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56">
          <xdr14:nvContentPartPr>
            <xdr14:cNvPr id="1755" name="Ink 1754">
              <a:extLst>
                <a:ext uri="{FF2B5EF4-FFF2-40B4-BE49-F238E27FC236}">
                  <a16:creationId xmlns:a16="http://schemas.microsoft.com/office/drawing/2014/main" id="{608748C0-3740-4DC6-8108-FD7E25D355B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57">
          <xdr14:nvContentPartPr>
            <xdr14:cNvPr id="1756" name="Ink 1755">
              <a:extLst>
                <a:ext uri="{FF2B5EF4-FFF2-40B4-BE49-F238E27FC236}">
                  <a16:creationId xmlns:a16="http://schemas.microsoft.com/office/drawing/2014/main" id="{BC630326-C017-42B0-8041-6370706F106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58">
          <xdr14:nvContentPartPr>
            <xdr14:cNvPr id="1757" name="Ink 1756">
              <a:extLst>
                <a:ext uri="{FF2B5EF4-FFF2-40B4-BE49-F238E27FC236}">
                  <a16:creationId xmlns:a16="http://schemas.microsoft.com/office/drawing/2014/main" id="{CE1E1DF3-1576-4A8B-BE30-E31DDD1550F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59">
          <xdr14:nvContentPartPr>
            <xdr14:cNvPr id="1758" name="Ink 1757">
              <a:extLst>
                <a:ext uri="{FF2B5EF4-FFF2-40B4-BE49-F238E27FC236}">
                  <a16:creationId xmlns:a16="http://schemas.microsoft.com/office/drawing/2014/main" id="{322F6706-971B-435F-AD79-ECAB6566441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60">
          <xdr14:nvContentPartPr>
            <xdr14:cNvPr id="1759" name="Ink 1758">
              <a:extLst>
                <a:ext uri="{FF2B5EF4-FFF2-40B4-BE49-F238E27FC236}">
                  <a16:creationId xmlns:a16="http://schemas.microsoft.com/office/drawing/2014/main" id="{6F8F77CD-8E08-435F-A06F-34C4CCC9280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61">
          <xdr14:nvContentPartPr>
            <xdr14:cNvPr id="1760" name="Ink 1759">
              <a:extLst>
                <a:ext uri="{FF2B5EF4-FFF2-40B4-BE49-F238E27FC236}">
                  <a16:creationId xmlns:a16="http://schemas.microsoft.com/office/drawing/2014/main" id="{DBF3CAE2-472B-447C-88A2-16525CEAE06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62">
          <xdr14:nvContentPartPr>
            <xdr14:cNvPr id="1761" name="Ink 1760">
              <a:extLst>
                <a:ext uri="{FF2B5EF4-FFF2-40B4-BE49-F238E27FC236}">
                  <a16:creationId xmlns:a16="http://schemas.microsoft.com/office/drawing/2014/main" id="{FB456587-DA68-4B56-8803-33D35D8018B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63">
          <xdr14:nvContentPartPr>
            <xdr14:cNvPr id="1762" name="Ink 1761">
              <a:extLst>
                <a:ext uri="{FF2B5EF4-FFF2-40B4-BE49-F238E27FC236}">
                  <a16:creationId xmlns:a16="http://schemas.microsoft.com/office/drawing/2014/main" id="{78101CDE-95C3-4F30-9FED-4E9349F5F33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64">
          <xdr14:nvContentPartPr>
            <xdr14:cNvPr id="1763" name="Ink 1762">
              <a:extLst>
                <a:ext uri="{FF2B5EF4-FFF2-40B4-BE49-F238E27FC236}">
                  <a16:creationId xmlns:a16="http://schemas.microsoft.com/office/drawing/2014/main" id="{4FCFE019-39F3-41F9-B7F8-D2EB571C18E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65">
          <xdr14:nvContentPartPr>
            <xdr14:cNvPr id="1764" name="Ink 1763">
              <a:extLst>
                <a:ext uri="{FF2B5EF4-FFF2-40B4-BE49-F238E27FC236}">
                  <a16:creationId xmlns:a16="http://schemas.microsoft.com/office/drawing/2014/main" id="{83609DA8-4B32-4F22-980D-7B11289D8BD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66">
          <xdr14:nvContentPartPr>
            <xdr14:cNvPr id="1765" name="Ink 1764">
              <a:extLst>
                <a:ext uri="{FF2B5EF4-FFF2-40B4-BE49-F238E27FC236}">
                  <a16:creationId xmlns:a16="http://schemas.microsoft.com/office/drawing/2014/main" id="{A7A90F65-C28F-4E4B-9F20-11CA610B314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67">
          <xdr14:nvContentPartPr>
            <xdr14:cNvPr id="1766" name="Ink 1765">
              <a:extLst>
                <a:ext uri="{FF2B5EF4-FFF2-40B4-BE49-F238E27FC236}">
                  <a16:creationId xmlns:a16="http://schemas.microsoft.com/office/drawing/2014/main" id="{F8C0D1B4-0030-46C1-AD27-EC7C9059A34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68">
          <xdr14:nvContentPartPr>
            <xdr14:cNvPr id="1767" name="Ink 1766">
              <a:extLst>
                <a:ext uri="{FF2B5EF4-FFF2-40B4-BE49-F238E27FC236}">
                  <a16:creationId xmlns:a16="http://schemas.microsoft.com/office/drawing/2014/main" id="{BBF5F308-4F62-48FB-822F-46CAFF3A77D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69">
          <xdr14:nvContentPartPr>
            <xdr14:cNvPr id="1768" name="Ink 1767">
              <a:extLst>
                <a:ext uri="{FF2B5EF4-FFF2-40B4-BE49-F238E27FC236}">
                  <a16:creationId xmlns:a16="http://schemas.microsoft.com/office/drawing/2014/main" id="{9D6C0AE5-E0BA-477C-BA59-7F05297CE0E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70">
          <xdr14:nvContentPartPr>
            <xdr14:cNvPr id="1769" name="Ink 1768">
              <a:extLst>
                <a:ext uri="{FF2B5EF4-FFF2-40B4-BE49-F238E27FC236}">
                  <a16:creationId xmlns:a16="http://schemas.microsoft.com/office/drawing/2014/main" id="{5C450433-1449-44EE-81D2-F225F3EECD4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71">
          <xdr14:nvContentPartPr>
            <xdr14:cNvPr id="1770" name="Ink 1769">
              <a:extLst>
                <a:ext uri="{FF2B5EF4-FFF2-40B4-BE49-F238E27FC236}">
                  <a16:creationId xmlns:a16="http://schemas.microsoft.com/office/drawing/2014/main" id="{EA59AF29-F04F-4C04-ADE1-609F709B9C9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72">
          <xdr14:nvContentPartPr>
            <xdr14:cNvPr id="1771" name="Ink 1770">
              <a:extLst>
                <a:ext uri="{FF2B5EF4-FFF2-40B4-BE49-F238E27FC236}">
                  <a16:creationId xmlns:a16="http://schemas.microsoft.com/office/drawing/2014/main" id="{DC1607AB-94DF-4B0A-8E6E-DD4B40F2B95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73">
          <xdr14:nvContentPartPr>
            <xdr14:cNvPr id="1772" name="Ink 1771">
              <a:extLst>
                <a:ext uri="{FF2B5EF4-FFF2-40B4-BE49-F238E27FC236}">
                  <a16:creationId xmlns:a16="http://schemas.microsoft.com/office/drawing/2014/main" id="{70B6279B-EEF6-4669-BC0E-410D419718E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74">
          <xdr14:nvContentPartPr>
            <xdr14:cNvPr id="1773" name="Ink 1772">
              <a:extLst>
                <a:ext uri="{FF2B5EF4-FFF2-40B4-BE49-F238E27FC236}">
                  <a16:creationId xmlns:a16="http://schemas.microsoft.com/office/drawing/2014/main" id="{9253F421-01FA-48F4-9158-882E26E8DDE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75">
          <xdr14:nvContentPartPr>
            <xdr14:cNvPr id="1774" name="Ink 1773">
              <a:extLst>
                <a:ext uri="{FF2B5EF4-FFF2-40B4-BE49-F238E27FC236}">
                  <a16:creationId xmlns:a16="http://schemas.microsoft.com/office/drawing/2014/main" id="{9890B668-F07E-42AF-B7C7-5731046999E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76">
          <xdr14:nvContentPartPr>
            <xdr14:cNvPr id="1775" name="Ink 1774">
              <a:extLst>
                <a:ext uri="{FF2B5EF4-FFF2-40B4-BE49-F238E27FC236}">
                  <a16:creationId xmlns:a16="http://schemas.microsoft.com/office/drawing/2014/main" id="{94268822-942F-484D-881C-BD049341D69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77">
          <xdr14:nvContentPartPr>
            <xdr14:cNvPr id="1776" name="Ink 1775">
              <a:extLst>
                <a:ext uri="{FF2B5EF4-FFF2-40B4-BE49-F238E27FC236}">
                  <a16:creationId xmlns:a16="http://schemas.microsoft.com/office/drawing/2014/main" id="{685399F6-EDAE-45B3-B1DF-F0241946811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78">
          <xdr14:nvContentPartPr>
            <xdr14:cNvPr id="1777" name="Ink 1776">
              <a:extLst>
                <a:ext uri="{FF2B5EF4-FFF2-40B4-BE49-F238E27FC236}">
                  <a16:creationId xmlns:a16="http://schemas.microsoft.com/office/drawing/2014/main" id="{05B69038-9F72-4CE5-879F-D401CB1622F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79">
          <xdr14:nvContentPartPr>
            <xdr14:cNvPr id="1778" name="Ink 1777">
              <a:extLst>
                <a:ext uri="{FF2B5EF4-FFF2-40B4-BE49-F238E27FC236}">
                  <a16:creationId xmlns:a16="http://schemas.microsoft.com/office/drawing/2014/main" id="{16D19F3F-A640-4A4A-A8FF-B3A620854FB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80">
          <xdr14:nvContentPartPr>
            <xdr14:cNvPr id="1779" name="Ink 1778">
              <a:extLst>
                <a:ext uri="{FF2B5EF4-FFF2-40B4-BE49-F238E27FC236}">
                  <a16:creationId xmlns:a16="http://schemas.microsoft.com/office/drawing/2014/main" id="{8CE3CF59-3370-427F-AC17-3D470602CE9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81">
          <xdr14:nvContentPartPr>
            <xdr14:cNvPr id="1780" name="Ink 1779">
              <a:extLst>
                <a:ext uri="{FF2B5EF4-FFF2-40B4-BE49-F238E27FC236}">
                  <a16:creationId xmlns:a16="http://schemas.microsoft.com/office/drawing/2014/main" id="{E9B4D268-FF85-41E7-A258-0BC96F5C51C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82">
          <xdr14:nvContentPartPr>
            <xdr14:cNvPr id="1781" name="Ink 1780">
              <a:extLst>
                <a:ext uri="{FF2B5EF4-FFF2-40B4-BE49-F238E27FC236}">
                  <a16:creationId xmlns:a16="http://schemas.microsoft.com/office/drawing/2014/main" id="{34434CB7-1321-441D-9148-74839F34CBD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83">
          <xdr14:nvContentPartPr>
            <xdr14:cNvPr id="1782" name="Ink 1781">
              <a:extLst>
                <a:ext uri="{FF2B5EF4-FFF2-40B4-BE49-F238E27FC236}">
                  <a16:creationId xmlns:a16="http://schemas.microsoft.com/office/drawing/2014/main" id="{2D2A88F2-0ACD-4E2E-8C04-AC12948C9FD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84">
          <xdr14:nvContentPartPr>
            <xdr14:cNvPr id="1783" name="Ink 1782">
              <a:extLst>
                <a:ext uri="{FF2B5EF4-FFF2-40B4-BE49-F238E27FC236}">
                  <a16:creationId xmlns:a16="http://schemas.microsoft.com/office/drawing/2014/main" id="{31CAEDA2-4814-4632-BF41-D2C493B5845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85">
          <xdr14:nvContentPartPr>
            <xdr14:cNvPr id="1784" name="Ink 1783">
              <a:extLst>
                <a:ext uri="{FF2B5EF4-FFF2-40B4-BE49-F238E27FC236}">
                  <a16:creationId xmlns:a16="http://schemas.microsoft.com/office/drawing/2014/main" id="{9E328D55-6373-4DDF-9903-20E57735889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86">
          <xdr14:nvContentPartPr>
            <xdr14:cNvPr id="1785" name="Ink 1784">
              <a:extLst>
                <a:ext uri="{FF2B5EF4-FFF2-40B4-BE49-F238E27FC236}">
                  <a16:creationId xmlns:a16="http://schemas.microsoft.com/office/drawing/2014/main" id="{7D365A2D-30A9-4477-8CB7-2942288DCF9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87">
          <xdr14:nvContentPartPr>
            <xdr14:cNvPr id="1786" name="Ink 1785">
              <a:extLst>
                <a:ext uri="{FF2B5EF4-FFF2-40B4-BE49-F238E27FC236}">
                  <a16:creationId xmlns:a16="http://schemas.microsoft.com/office/drawing/2014/main" id="{39A64173-BAFB-4325-AEB0-15D666C8274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88">
          <xdr14:nvContentPartPr>
            <xdr14:cNvPr id="1787" name="Ink 1786">
              <a:extLst>
                <a:ext uri="{FF2B5EF4-FFF2-40B4-BE49-F238E27FC236}">
                  <a16:creationId xmlns:a16="http://schemas.microsoft.com/office/drawing/2014/main" id="{766993B8-49A5-4403-A31D-ABB895601DA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89">
          <xdr14:nvContentPartPr>
            <xdr14:cNvPr id="1788" name="Ink 1787">
              <a:extLst>
                <a:ext uri="{FF2B5EF4-FFF2-40B4-BE49-F238E27FC236}">
                  <a16:creationId xmlns:a16="http://schemas.microsoft.com/office/drawing/2014/main" id="{9C6FA170-F979-4468-A742-4CFA7B12872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90">
          <xdr14:nvContentPartPr>
            <xdr14:cNvPr id="1789" name="Ink 1788">
              <a:extLst>
                <a:ext uri="{FF2B5EF4-FFF2-40B4-BE49-F238E27FC236}">
                  <a16:creationId xmlns:a16="http://schemas.microsoft.com/office/drawing/2014/main" id="{DB09CB6E-5104-4590-B0E5-C3907B76F92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91">
          <xdr14:nvContentPartPr>
            <xdr14:cNvPr id="1790" name="Ink 1789">
              <a:extLst>
                <a:ext uri="{FF2B5EF4-FFF2-40B4-BE49-F238E27FC236}">
                  <a16:creationId xmlns:a16="http://schemas.microsoft.com/office/drawing/2014/main" id="{7728F01E-AE03-4348-A65C-542963F5D5A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92">
          <xdr14:nvContentPartPr>
            <xdr14:cNvPr id="1791" name="Ink 1790">
              <a:extLst>
                <a:ext uri="{FF2B5EF4-FFF2-40B4-BE49-F238E27FC236}">
                  <a16:creationId xmlns:a16="http://schemas.microsoft.com/office/drawing/2014/main" id="{841422C2-39C6-4AE8-9AE5-6FB085AA744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93">
          <xdr14:nvContentPartPr>
            <xdr14:cNvPr id="1792" name="Ink 1791">
              <a:extLst>
                <a:ext uri="{FF2B5EF4-FFF2-40B4-BE49-F238E27FC236}">
                  <a16:creationId xmlns:a16="http://schemas.microsoft.com/office/drawing/2014/main" id="{0BCE19F4-AB6F-47A9-87C1-FB878DFF0BB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94">
          <xdr14:nvContentPartPr>
            <xdr14:cNvPr id="1793" name="Ink 1792">
              <a:extLst>
                <a:ext uri="{FF2B5EF4-FFF2-40B4-BE49-F238E27FC236}">
                  <a16:creationId xmlns:a16="http://schemas.microsoft.com/office/drawing/2014/main" id="{3C1C35ED-0F19-470B-87FB-7B39D2010E0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95">
          <xdr14:nvContentPartPr>
            <xdr14:cNvPr id="1794" name="Ink 1793">
              <a:extLst>
                <a:ext uri="{FF2B5EF4-FFF2-40B4-BE49-F238E27FC236}">
                  <a16:creationId xmlns:a16="http://schemas.microsoft.com/office/drawing/2014/main" id="{8B47FEFA-A932-4041-A0DD-C394DC39849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96">
          <xdr14:nvContentPartPr>
            <xdr14:cNvPr id="1795" name="Ink 1794">
              <a:extLst>
                <a:ext uri="{FF2B5EF4-FFF2-40B4-BE49-F238E27FC236}">
                  <a16:creationId xmlns:a16="http://schemas.microsoft.com/office/drawing/2014/main" id="{A10CC714-00DE-4D83-9043-F6C8BF47CD2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97">
          <xdr14:nvContentPartPr>
            <xdr14:cNvPr id="1796" name="Ink 1795">
              <a:extLst>
                <a:ext uri="{FF2B5EF4-FFF2-40B4-BE49-F238E27FC236}">
                  <a16:creationId xmlns:a16="http://schemas.microsoft.com/office/drawing/2014/main" id="{82B32A0B-228C-4985-8012-A9FFA1F3744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98">
          <xdr14:nvContentPartPr>
            <xdr14:cNvPr id="1797" name="Ink 1796">
              <a:extLst>
                <a:ext uri="{FF2B5EF4-FFF2-40B4-BE49-F238E27FC236}">
                  <a16:creationId xmlns:a16="http://schemas.microsoft.com/office/drawing/2014/main" id="{C4373874-468E-4497-BE88-A7EC4D7E8E0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799">
          <xdr14:nvContentPartPr>
            <xdr14:cNvPr id="1798" name="Ink 1797">
              <a:extLst>
                <a:ext uri="{FF2B5EF4-FFF2-40B4-BE49-F238E27FC236}">
                  <a16:creationId xmlns:a16="http://schemas.microsoft.com/office/drawing/2014/main" id="{52DC87C8-8725-4606-8487-0D5186DA756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00">
          <xdr14:nvContentPartPr>
            <xdr14:cNvPr id="1799" name="Ink 1798">
              <a:extLst>
                <a:ext uri="{FF2B5EF4-FFF2-40B4-BE49-F238E27FC236}">
                  <a16:creationId xmlns:a16="http://schemas.microsoft.com/office/drawing/2014/main" id="{2A04452D-24B8-4C9C-A58A-6E2E3DE5FC7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01">
          <xdr14:nvContentPartPr>
            <xdr14:cNvPr id="1800" name="Ink 1799">
              <a:extLst>
                <a:ext uri="{FF2B5EF4-FFF2-40B4-BE49-F238E27FC236}">
                  <a16:creationId xmlns:a16="http://schemas.microsoft.com/office/drawing/2014/main" id="{D40D55D6-356A-454C-9CD8-CF73DD4141B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02">
          <xdr14:nvContentPartPr>
            <xdr14:cNvPr id="1801" name="Ink 1800">
              <a:extLst>
                <a:ext uri="{FF2B5EF4-FFF2-40B4-BE49-F238E27FC236}">
                  <a16:creationId xmlns:a16="http://schemas.microsoft.com/office/drawing/2014/main" id="{5CDF2977-48DF-4FE1-AE89-51FF1A74C95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03">
          <xdr14:nvContentPartPr>
            <xdr14:cNvPr id="1802" name="Ink 1801">
              <a:extLst>
                <a:ext uri="{FF2B5EF4-FFF2-40B4-BE49-F238E27FC236}">
                  <a16:creationId xmlns:a16="http://schemas.microsoft.com/office/drawing/2014/main" id="{FAC1E46F-559F-4D81-A642-8D67D3E9304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04">
          <xdr14:nvContentPartPr>
            <xdr14:cNvPr id="1803" name="Ink 1802">
              <a:extLst>
                <a:ext uri="{FF2B5EF4-FFF2-40B4-BE49-F238E27FC236}">
                  <a16:creationId xmlns:a16="http://schemas.microsoft.com/office/drawing/2014/main" id="{449A9B82-F8CE-4E3B-870E-20CFFAD0FF6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05">
          <xdr14:nvContentPartPr>
            <xdr14:cNvPr id="1804" name="Ink 1803">
              <a:extLst>
                <a:ext uri="{FF2B5EF4-FFF2-40B4-BE49-F238E27FC236}">
                  <a16:creationId xmlns:a16="http://schemas.microsoft.com/office/drawing/2014/main" id="{7F33983C-B60C-496F-B367-7F513B6E509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06">
          <xdr14:nvContentPartPr>
            <xdr14:cNvPr id="1805" name="Ink 1804">
              <a:extLst>
                <a:ext uri="{FF2B5EF4-FFF2-40B4-BE49-F238E27FC236}">
                  <a16:creationId xmlns:a16="http://schemas.microsoft.com/office/drawing/2014/main" id="{7D672C15-767A-4CD8-998A-E7063650D04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07">
          <xdr14:nvContentPartPr>
            <xdr14:cNvPr id="1806" name="Ink 1805">
              <a:extLst>
                <a:ext uri="{FF2B5EF4-FFF2-40B4-BE49-F238E27FC236}">
                  <a16:creationId xmlns:a16="http://schemas.microsoft.com/office/drawing/2014/main" id="{FABC8757-6DDF-4E68-84A5-2051D93C2BB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08">
          <xdr14:nvContentPartPr>
            <xdr14:cNvPr id="1807" name="Ink 1806">
              <a:extLst>
                <a:ext uri="{FF2B5EF4-FFF2-40B4-BE49-F238E27FC236}">
                  <a16:creationId xmlns:a16="http://schemas.microsoft.com/office/drawing/2014/main" id="{FEFF2A13-517E-4B95-9209-BF2BD48772D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09">
          <xdr14:nvContentPartPr>
            <xdr14:cNvPr id="1808" name="Ink 1807">
              <a:extLst>
                <a:ext uri="{FF2B5EF4-FFF2-40B4-BE49-F238E27FC236}">
                  <a16:creationId xmlns:a16="http://schemas.microsoft.com/office/drawing/2014/main" id="{B1100B6B-99D2-445F-BAD6-7A7F6B34234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10">
          <xdr14:nvContentPartPr>
            <xdr14:cNvPr id="1809" name="Ink 1808">
              <a:extLst>
                <a:ext uri="{FF2B5EF4-FFF2-40B4-BE49-F238E27FC236}">
                  <a16:creationId xmlns:a16="http://schemas.microsoft.com/office/drawing/2014/main" id="{3CEE858A-3154-441D-9331-B66AD6F90DD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11">
          <xdr14:nvContentPartPr>
            <xdr14:cNvPr id="1810" name="Ink 1809">
              <a:extLst>
                <a:ext uri="{FF2B5EF4-FFF2-40B4-BE49-F238E27FC236}">
                  <a16:creationId xmlns:a16="http://schemas.microsoft.com/office/drawing/2014/main" id="{4905AE02-6121-4574-828E-5CC6178062A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12">
          <xdr14:nvContentPartPr>
            <xdr14:cNvPr id="1811" name="Ink 1810">
              <a:extLst>
                <a:ext uri="{FF2B5EF4-FFF2-40B4-BE49-F238E27FC236}">
                  <a16:creationId xmlns:a16="http://schemas.microsoft.com/office/drawing/2014/main" id="{9A9149B8-56B9-43EF-8136-5B570273B92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13">
          <xdr14:nvContentPartPr>
            <xdr14:cNvPr id="1812" name="Ink 1811">
              <a:extLst>
                <a:ext uri="{FF2B5EF4-FFF2-40B4-BE49-F238E27FC236}">
                  <a16:creationId xmlns:a16="http://schemas.microsoft.com/office/drawing/2014/main" id="{11F07609-1FD7-451F-BA56-57B41A6B5B0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14">
          <xdr14:nvContentPartPr>
            <xdr14:cNvPr id="1813" name="Ink 1812">
              <a:extLst>
                <a:ext uri="{FF2B5EF4-FFF2-40B4-BE49-F238E27FC236}">
                  <a16:creationId xmlns:a16="http://schemas.microsoft.com/office/drawing/2014/main" id="{BF172509-F41F-48BF-989B-FF6835348EA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15">
          <xdr14:nvContentPartPr>
            <xdr14:cNvPr id="1814" name="Ink 1813">
              <a:extLst>
                <a:ext uri="{FF2B5EF4-FFF2-40B4-BE49-F238E27FC236}">
                  <a16:creationId xmlns:a16="http://schemas.microsoft.com/office/drawing/2014/main" id="{4ADDB81D-5D4C-4C5F-BA14-8B810EC0017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16">
          <xdr14:nvContentPartPr>
            <xdr14:cNvPr id="1815" name="Ink 1814">
              <a:extLst>
                <a:ext uri="{FF2B5EF4-FFF2-40B4-BE49-F238E27FC236}">
                  <a16:creationId xmlns:a16="http://schemas.microsoft.com/office/drawing/2014/main" id="{EC7DCB4D-CCBF-4D3F-88CB-21718317AED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17">
          <xdr14:nvContentPartPr>
            <xdr14:cNvPr id="1816" name="Ink 1815">
              <a:extLst>
                <a:ext uri="{FF2B5EF4-FFF2-40B4-BE49-F238E27FC236}">
                  <a16:creationId xmlns:a16="http://schemas.microsoft.com/office/drawing/2014/main" id="{CED978C0-8271-4C9A-BAA0-06194719425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18">
          <xdr14:nvContentPartPr>
            <xdr14:cNvPr id="1817" name="Ink 1816">
              <a:extLst>
                <a:ext uri="{FF2B5EF4-FFF2-40B4-BE49-F238E27FC236}">
                  <a16:creationId xmlns:a16="http://schemas.microsoft.com/office/drawing/2014/main" id="{E1E5FD07-0DF5-4C49-A66A-F7F1DF70C34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19">
          <xdr14:nvContentPartPr>
            <xdr14:cNvPr id="1818" name="Ink 1817">
              <a:extLst>
                <a:ext uri="{FF2B5EF4-FFF2-40B4-BE49-F238E27FC236}">
                  <a16:creationId xmlns:a16="http://schemas.microsoft.com/office/drawing/2014/main" id="{1BA7C04D-D976-4A38-9430-A33BA2DC143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20">
          <xdr14:nvContentPartPr>
            <xdr14:cNvPr id="1819" name="Ink 1818">
              <a:extLst>
                <a:ext uri="{FF2B5EF4-FFF2-40B4-BE49-F238E27FC236}">
                  <a16:creationId xmlns:a16="http://schemas.microsoft.com/office/drawing/2014/main" id="{0DB43509-5B9E-48FF-BDFF-48A09344943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21">
          <xdr14:nvContentPartPr>
            <xdr14:cNvPr id="1820" name="Ink 1819">
              <a:extLst>
                <a:ext uri="{FF2B5EF4-FFF2-40B4-BE49-F238E27FC236}">
                  <a16:creationId xmlns:a16="http://schemas.microsoft.com/office/drawing/2014/main" id="{06E919E5-C5CC-405A-90BC-F5995964EE4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22">
          <xdr14:nvContentPartPr>
            <xdr14:cNvPr id="1821" name="Ink 1820">
              <a:extLst>
                <a:ext uri="{FF2B5EF4-FFF2-40B4-BE49-F238E27FC236}">
                  <a16:creationId xmlns:a16="http://schemas.microsoft.com/office/drawing/2014/main" id="{C4D69007-0252-4458-ADB0-460D75C0C51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23">
          <xdr14:nvContentPartPr>
            <xdr14:cNvPr id="1822" name="Ink 1821">
              <a:extLst>
                <a:ext uri="{FF2B5EF4-FFF2-40B4-BE49-F238E27FC236}">
                  <a16:creationId xmlns:a16="http://schemas.microsoft.com/office/drawing/2014/main" id="{8CCF6033-3D7A-4CAC-B189-AC5BA39DDEF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24">
          <xdr14:nvContentPartPr>
            <xdr14:cNvPr id="1823" name="Ink 1822">
              <a:extLst>
                <a:ext uri="{FF2B5EF4-FFF2-40B4-BE49-F238E27FC236}">
                  <a16:creationId xmlns:a16="http://schemas.microsoft.com/office/drawing/2014/main" id="{35D28A77-A2F2-4506-9E01-9390D98A676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25">
          <xdr14:nvContentPartPr>
            <xdr14:cNvPr id="1824" name="Ink 1823">
              <a:extLst>
                <a:ext uri="{FF2B5EF4-FFF2-40B4-BE49-F238E27FC236}">
                  <a16:creationId xmlns:a16="http://schemas.microsoft.com/office/drawing/2014/main" id="{222C5D75-C995-40BE-8163-3220921DBD1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26">
          <xdr14:nvContentPartPr>
            <xdr14:cNvPr id="1825" name="Ink 1824">
              <a:extLst>
                <a:ext uri="{FF2B5EF4-FFF2-40B4-BE49-F238E27FC236}">
                  <a16:creationId xmlns:a16="http://schemas.microsoft.com/office/drawing/2014/main" id="{1D480C41-2936-403E-9AD4-E296A575124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27">
          <xdr14:nvContentPartPr>
            <xdr14:cNvPr id="1826" name="Ink 1825">
              <a:extLst>
                <a:ext uri="{FF2B5EF4-FFF2-40B4-BE49-F238E27FC236}">
                  <a16:creationId xmlns:a16="http://schemas.microsoft.com/office/drawing/2014/main" id="{E0007482-1E82-4D17-A270-CD80E6736DC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28">
          <xdr14:nvContentPartPr>
            <xdr14:cNvPr id="1827" name="Ink 1826">
              <a:extLst>
                <a:ext uri="{FF2B5EF4-FFF2-40B4-BE49-F238E27FC236}">
                  <a16:creationId xmlns:a16="http://schemas.microsoft.com/office/drawing/2014/main" id="{CBA70B79-79CA-4BEB-9B7C-D4FAEA2AEF1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29">
          <xdr14:nvContentPartPr>
            <xdr14:cNvPr id="1828" name="Ink 1827">
              <a:extLst>
                <a:ext uri="{FF2B5EF4-FFF2-40B4-BE49-F238E27FC236}">
                  <a16:creationId xmlns:a16="http://schemas.microsoft.com/office/drawing/2014/main" id="{852AA5AF-D1C9-4CBF-B390-24C3089AC22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30">
          <xdr14:nvContentPartPr>
            <xdr14:cNvPr id="1829" name="Ink 1828">
              <a:extLst>
                <a:ext uri="{FF2B5EF4-FFF2-40B4-BE49-F238E27FC236}">
                  <a16:creationId xmlns:a16="http://schemas.microsoft.com/office/drawing/2014/main" id="{2CEF68F6-FF79-44BF-B40D-3880348E2CB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31">
          <xdr14:nvContentPartPr>
            <xdr14:cNvPr id="1830" name="Ink 1829">
              <a:extLst>
                <a:ext uri="{FF2B5EF4-FFF2-40B4-BE49-F238E27FC236}">
                  <a16:creationId xmlns:a16="http://schemas.microsoft.com/office/drawing/2014/main" id="{E37C3CBD-0F2C-4E86-B085-09152E3DEE1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32">
          <xdr14:nvContentPartPr>
            <xdr14:cNvPr id="1831" name="Ink 1830">
              <a:extLst>
                <a:ext uri="{FF2B5EF4-FFF2-40B4-BE49-F238E27FC236}">
                  <a16:creationId xmlns:a16="http://schemas.microsoft.com/office/drawing/2014/main" id="{D4E6D3CC-848E-40A8-A852-EE4BE573880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33">
          <xdr14:nvContentPartPr>
            <xdr14:cNvPr id="1832" name="Ink 1831">
              <a:extLst>
                <a:ext uri="{FF2B5EF4-FFF2-40B4-BE49-F238E27FC236}">
                  <a16:creationId xmlns:a16="http://schemas.microsoft.com/office/drawing/2014/main" id="{BCA6C6CC-5094-40F0-86B7-3B5AD05C6A9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34">
          <xdr14:nvContentPartPr>
            <xdr14:cNvPr id="1833" name="Ink 1832">
              <a:extLst>
                <a:ext uri="{FF2B5EF4-FFF2-40B4-BE49-F238E27FC236}">
                  <a16:creationId xmlns:a16="http://schemas.microsoft.com/office/drawing/2014/main" id="{6F3D2676-146F-4AC2-B1BA-FA1377FC1E5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35">
          <xdr14:nvContentPartPr>
            <xdr14:cNvPr id="1834" name="Ink 1833">
              <a:extLst>
                <a:ext uri="{FF2B5EF4-FFF2-40B4-BE49-F238E27FC236}">
                  <a16:creationId xmlns:a16="http://schemas.microsoft.com/office/drawing/2014/main" id="{5CD44BFA-CA7C-4126-948E-F5E71C99C35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36">
          <xdr14:nvContentPartPr>
            <xdr14:cNvPr id="1835" name="Ink 1834">
              <a:extLst>
                <a:ext uri="{FF2B5EF4-FFF2-40B4-BE49-F238E27FC236}">
                  <a16:creationId xmlns:a16="http://schemas.microsoft.com/office/drawing/2014/main" id="{30428EEB-9A8A-448E-B02F-892B4E8376C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37">
          <xdr14:nvContentPartPr>
            <xdr14:cNvPr id="1836" name="Ink 1835">
              <a:extLst>
                <a:ext uri="{FF2B5EF4-FFF2-40B4-BE49-F238E27FC236}">
                  <a16:creationId xmlns:a16="http://schemas.microsoft.com/office/drawing/2014/main" id="{1D6EA168-A5FC-4C70-B906-77575BD55D4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38">
          <xdr14:nvContentPartPr>
            <xdr14:cNvPr id="1837" name="Ink 1836">
              <a:extLst>
                <a:ext uri="{FF2B5EF4-FFF2-40B4-BE49-F238E27FC236}">
                  <a16:creationId xmlns:a16="http://schemas.microsoft.com/office/drawing/2014/main" id="{34350F3E-7E5E-4DE0-A2DF-3719C5C5E31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39">
          <xdr14:nvContentPartPr>
            <xdr14:cNvPr id="1838" name="Ink 1837">
              <a:extLst>
                <a:ext uri="{FF2B5EF4-FFF2-40B4-BE49-F238E27FC236}">
                  <a16:creationId xmlns:a16="http://schemas.microsoft.com/office/drawing/2014/main" id="{61A66B9F-A2B6-41CF-95AD-E4075A09B13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40">
          <xdr14:nvContentPartPr>
            <xdr14:cNvPr id="1839" name="Ink 1838">
              <a:extLst>
                <a:ext uri="{FF2B5EF4-FFF2-40B4-BE49-F238E27FC236}">
                  <a16:creationId xmlns:a16="http://schemas.microsoft.com/office/drawing/2014/main" id="{71A7288A-DEF7-4B76-A1A2-EAF2E080344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41">
          <xdr14:nvContentPartPr>
            <xdr14:cNvPr id="1840" name="Ink 1839">
              <a:extLst>
                <a:ext uri="{FF2B5EF4-FFF2-40B4-BE49-F238E27FC236}">
                  <a16:creationId xmlns:a16="http://schemas.microsoft.com/office/drawing/2014/main" id="{46580D6C-B689-4151-8DFC-576069DC55E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42">
          <xdr14:nvContentPartPr>
            <xdr14:cNvPr id="1841" name="Ink 1840">
              <a:extLst>
                <a:ext uri="{FF2B5EF4-FFF2-40B4-BE49-F238E27FC236}">
                  <a16:creationId xmlns:a16="http://schemas.microsoft.com/office/drawing/2014/main" id="{7579191B-A300-4E2E-8DF7-24FBA4FD6EE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43">
          <xdr14:nvContentPartPr>
            <xdr14:cNvPr id="1842" name="Ink 1841">
              <a:extLst>
                <a:ext uri="{FF2B5EF4-FFF2-40B4-BE49-F238E27FC236}">
                  <a16:creationId xmlns:a16="http://schemas.microsoft.com/office/drawing/2014/main" id="{EC9B06D8-9319-400A-85CE-BC09569D01E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44">
          <xdr14:nvContentPartPr>
            <xdr14:cNvPr id="1843" name="Ink 1842">
              <a:extLst>
                <a:ext uri="{FF2B5EF4-FFF2-40B4-BE49-F238E27FC236}">
                  <a16:creationId xmlns:a16="http://schemas.microsoft.com/office/drawing/2014/main" id="{3035E9A9-ECC6-4128-B74F-962C29F3004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45">
          <xdr14:nvContentPartPr>
            <xdr14:cNvPr id="1844" name="Ink 1843">
              <a:extLst>
                <a:ext uri="{FF2B5EF4-FFF2-40B4-BE49-F238E27FC236}">
                  <a16:creationId xmlns:a16="http://schemas.microsoft.com/office/drawing/2014/main" id="{2B928688-7D1D-48F3-B41E-9D17B8EB9B9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46">
          <xdr14:nvContentPartPr>
            <xdr14:cNvPr id="1845" name="Ink 1844">
              <a:extLst>
                <a:ext uri="{FF2B5EF4-FFF2-40B4-BE49-F238E27FC236}">
                  <a16:creationId xmlns:a16="http://schemas.microsoft.com/office/drawing/2014/main" id="{8338F51F-A0D3-42EF-B764-B9C021CE63D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47">
          <xdr14:nvContentPartPr>
            <xdr14:cNvPr id="1846" name="Ink 1845">
              <a:extLst>
                <a:ext uri="{FF2B5EF4-FFF2-40B4-BE49-F238E27FC236}">
                  <a16:creationId xmlns:a16="http://schemas.microsoft.com/office/drawing/2014/main" id="{7AF6F060-1A08-4DFC-8E53-CF42AA61363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48">
          <xdr14:nvContentPartPr>
            <xdr14:cNvPr id="1847" name="Ink 1846">
              <a:extLst>
                <a:ext uri="{FF2B5EF4-FFF2-40B4-BE49-F238E27FC236}">
                  <a16:creationId xmlns:a16="http://schemas.microsoft.com/office/drawing/2014/main" id="{6B37F7E2-FCD4-45B5-AC0C-8B89AAF7AC0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49">
          <xdr14:nvContentPartPr>
            <xdr14:cNvPr id="1848" name="Ink 1847">
              <a:extLst>
                <a:ext uri="{FF2B5EF4-FFF2-40B4-BE49-F238E27FC236}">
                  <a16:creationId xmlns:a16="http://schemas.microsoft.com/office/drawing/2014/main" id="{763099E3-C2DE-4402-BEBB-37ED3F1B5A0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50">
          <xdr14:nvContentPartPr>
            <xdr14:cNvPr id="1849" name="Ink 1848">
              <a:extLst>
                <a:ext uri="{FF2B5EF4-FFF2-40B4-BE49-F238E27FC236}">
                  <a16:creationId xmlns:a16="http://schemas.microsoft.com/office/drawing/2014/main" id="{5F0BD584-40ED-49BA-BE53-9233E3B5C7B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51">
          <xdr14:nvContentPartPr>
            <xdr14:cNvPr id="1850" name="Ink 1849">
              <a:extLst>
                <a:ext uri="{FF2B5EF4-FFF2-40B4-BE49-F238E27FC236}">
                  <a16:creationId xmlns:a16="http://schemas.microsoft.com/office/drawing/2014/main" id="{8A5B0ED1-E5B9-47D1-A91D-F5E33AC002A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52">
          <xdr14:nvContentPartPr>
            <xdr14:cNvPr id="1851" name="Ink 1850">
              <a:extLst>
                <a:ext uri="{FF2B5EF4-FFF2-40B4-BE49-F238E27FC236}">
                  <a16:creationId xmlns:a16="http://schemas.microsoft.com/office/drawing/2014/main" id="{E69D10D7-B913-496A-A20F-9B9E6A377C3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53">
          <xdr14:nvContentPartPr>
            <xdr14:cNvPr id="1852" name="Ink 1851">
              <a:extLst>
                <a:ext uri="{FF2B5EF4-FFF2-40B4-BE49-F238E27FC236}">
                  <a16:creationId xmlns:a16="http://schemas.microsoft.com/office/drawing/2014/main" id="{6158A097-F694-463B-9CEC-2C8E9D1364A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54">
          <xdr14:nvContentPartPr>
            <xdr14:cNvPr id="1853" name="Ink 1852">
              <a:extLst>
                <a:ext uri="{FF2B5EF4-FFF2-40B4-BE49-F238E27FC236}">
                  <a16:creationId xmlns:a16="http://schemas.microsoft.com/office/drawing/2014/main" id="{343CA465-112C-40F8-A60B-0413A2B98EB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55">
          <xdr14:nvContentPartPr>
            <xdr14:cNvPr id="1854" name="Ink 1853">
              <a:extLst>
                <a:ext uri="{FF2B5EF4-FFF2-40B4-BE49-F238E27FC236}">
                  <a16:creationId xmlns:a16="http://schemas.microsoft.com/office/drawing/2014/main" id="{3441800F-4AA1-47C4-ACAF-F4FF221A5BA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56">
          <xdr14:nvContentPartPr>
            <xdr14:cNvPr id="1855" name="Ink 1854">
              <a:extLst>
                <a:ext uri="{FF2B5EF4-FFF2-40B4-BE49-F238E27FC236}">
                  <a16:creationId xmlns:a16="http://schemas.microsoft.com/office/drawing/2014/main" id="{64050351-2C38-48C8-947D-7BB2A443B7F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57">
          <xdr14:nvContentPartPr>
            <xdr14:cNvPr id="1856" name="Ink 1855">
              <a:extLst>
                <a:ext uri="{FF2B5EF4-FFF2-40B4-BE49-F238E27FC236}">
                  <a16:creationId xmlns:a16="http://schemas.microsoft.com/office/drawing/2014/main" id="{2B60E16A-EB46-4B09-B7F3-7DFB433879F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58">
          <xdr14:nvContentPartPr>
            <xdr14:cNvPr id="1857" name="Ink 1856">
              <a:extLst>
                <a:ext uri="{FF2B5EF4-FFF2-40B4-BE49-F238E27FC236}">
                  <a16:creationId xmlns:a16="http://schemas.microsoft.com/office/drawing/2014/main" id="{070A2A4E-8445-4833-B650-B648A7C76D4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59">
          <xdr14:nvContentPartPr>
            <xdr14:cNvPr id="1858" name="Ink 1857">
              <a:extLst>
                <a:ext uri="{FF2B5EF4-FFF2-40B4-BE49-F238E27FC236}">
                  <a16:creationId xmlns:a16="http://schemas.microsoft.com/office/drawing/2014/main" id="{0CB62C60-CB2F-4A35-8044-D8C096834B5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60">
          <xdr14:nvContentPartPr>
            <xdr14:cNvPr id="1859" name="Ink 1858">
              <a:extLst>
                <a:ext uri="{FF2B5EF4-FFF2-40B4-BE49-F238E27FC236}">
                  <a16:creationId xmlns:a16="http://schemas.microsoft.com/office/drawing/2014/main" id="{27DFE3AB-AD77-47B5-8FE9-D97109549CA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61">
          <xdr14:nvContentPartPr>
            <xdr14:cNvPr id="1860" name="Ink 1859">
              <a:extLst>
                <a:ext uri="{FF2B5EF4-FFF2-40B4-BE49-F238E27FC236}">
                  <a16:creationId xmlns:a16="http://schemas.microsoft.com/office/drawing/2014/main" id="{84440DEB-4562-47DD-A5D1-D3251064089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62">
          <xdr14:nvContentPartPr>
            <xdr14:cNvPr id="1861" name="Ink 1860">
              <a:extLst>
                <a:ext uri="{FF2B5EF4-FFF2-40B4-BE49-F238E27FC236}">
                  <a16:creationId xmlns:a16="http://schemas.microsoft.com/office/drawing/2014/main" id="{917677D5-824A-4125-B855-3DB261C6B69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63">
          <xdr14:nvContentPartPr>
            <xdr14:cNvPr id="1862" name="Ink 1861">
              <a:extLst>
                <a:ext uri="{FF2B5EF4-FFF2-40B4-BE49-F238E27FC236}">
                  <a16:creationId xmlns:a16="http://schemas.microsoft.com/office/drawing/2014/main" id="{C007EFC4-94E8-49AD-951E-E16458E9AC7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64">
          <xdr14:nvContentPartPr>
            <xdr14:cNvPr id="1863" name="Ink 1862">
              <a:extLst>
                <a:ext uri="{FF2B5EF4-FFF2-40B4-BE49-F238E27FC236}">
                  <a16:creationId xmlns:a16="http://schemas.microsoft.com/office/drawing/2014/main" id="{CFE28D17-AC88-4A58-87CC-5EBA19D85D9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65">
          <xdr14:nvContentPartPr>
            <xdr14:cNvPr id="1864" name="Ink 1863">
              <a:extLst>
                <a:ext uri="{FF2B5EF4-FFF2-40B4-BE49-F238E27FC236}">
                  <a16:creationId xmlns:a16="http://schemas.microsoft.com/office/drawing/2014/main" id="{7CDB65B7-EFA2-4C93-B36B-3F0DCFA263A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66">
          <xdr14:nvContentPartPr>
            <xdr14:cNvPr id="1865" name="Ink 1864">
              <a:extLst>
                <a:ext uri="{FF2B5EF4-FFF2-40B4-BE49-F238E27FC236}">
                  <a16:creationId xmlns:a16="http://schemas.microsoft.com/office/drawing/2014/main" id="{42D43F09-DE36-415E-B254-827FBE371AA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67">
          <xdr14:nvContentPartPr>
            <xdr14:cNvPr id="1866" name="Ink 1865">
              <a:extLst>
                <a:ext uri="{FF2B5EF4-FFF2-40B4-BE49-F238E27FC236}">
                  <a16:creationId xmlns:a16="http://schemas.microsoft.com/office/drawing/2014/main" id="{D87C5C9B-10C7-4822-BAF1-F6EFFB39339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68">
          <xdr14:nvContentPartPr>
            <xdr14:cNvPr id="1867" name="Ink 1866">
              <a:extLst>
                <a:ext uri="{FF2B5EF4-FFF2-40B4-BE49-F238E27FC236}">
                  <a16:creationId xmlns:a16="http://schemas.microsoft.com/office/drawing/2014/main" id="{8D26A6E4-658D-4359-866F-8689851CC05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69">
          <xdr14:nvContentPartPr>
            <xdr14:cNvPr id="1868" name="Ink 1867">
              <a:extLst>
                <a:ext uri="{FF2B5EF4-FFF2-40B4-BE49-F238E27FC236}">
                  <a16:creationId xmlns:a16="http://schemas.microsoft.com/office/drawing/2014/main" id="{20776C96-1D6B-49E8-9D43-00BB36501D8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70">
          <xdr14:nvContentPartPr>
            <xdr14:cNvPr id="1869" name="Ink 1868">
              <a:extLst>
                <a:ext uri="{FF2B5EF4-FFF2-40B4-BE49-F238E27FC236}">
                  <a16:creationId xmlns:a16="http://schemas.microsoft.com/office/drawing/2014/main" id="{6812D6A3-53EA-4852-B3AE-C133F9BDAEE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71">
          <xdr14:nvContentPartPr>
            <xdr14:cNvPr id="1870" name="Ink 1869">
              <a:extLst>
                <a:ext uri="{FF2B5EF4-FFF2-40B4-BE49-F238E27FC236}">
                  <a16:creationId xmlns:a16="http://schemas.microsoft.com/office/drawing/2014/main" id="{DAE224A0-8815-416E-B8C0-1E3B775EE4F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72">
          <xdr14:nvContentPartPr>
            <xdr14:cNvPr id="1871" name="Ink 1870">
              <a:extLst>
                <a:ext uri="{FF2B5EF4-FFF2-40B4-BE49-F238E27FC236}">
                  <a16:creationId xmlns:a16="http://schemas.microsoft.com/office/drawing/2014/main" id="{5173C52D-1C60-401A-82A1-FAFEAC17606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73">
          <xdr14:nvContentPartPr>
            <xdr14:cNvPr id="1872" name="Ink 1871">
              <a:extLst>
                <a:ext uri="{FF2B5EF4-FFF2-40B4-BE49-F238E27FC236}">
                  <a16:creationId xmlns:a16="http://schemas.microsoft.com/office/drawing/2014/main" id="{7E966559-AEF2-4000-B2B5-98232EB6376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74">
          <xdr14:nvContentPartPr>
            <xdr14:cNvPr id="1873" name="Ink 1872">
              <a:extLst>
                <a:ext uri="{FF2B5EF4-FFF2-40B4-BE49-F238E27FC236}">
                  <a16:creationId xmlns:a16="http://schemas.microsoft.com/office/drawing/2014/main" id="{788A868A-6258-4252-830C-648D805C1A5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75">
          <xdr14:nvContentPartPr>
            <xdr14:cNvPr id="1874" name="Ink 1873">
              <a:extLst>
                <a:ext uri="{FF2B5EF4-FFF2-40B4-BE49-F238E27FC236}">
                  <a16:creationId xmlns:a16="http://schemas.microsoft.com/office/drawing/2014/main" id="{8AE2AA3E-BB1E-468C-A543-723E51052D3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76">
          <xdr14:nvContentPartPr>
            <xdr14:cNvPr id="1875" name="Ink 1874">
              <a:extLst>
                <a:ext uri="{FF2B5EF4-FFF2-40B4-BE49-F238E27FC236}">
                  <a16:creationId xmlns:a16="http://schemas.microsoft.com/office/drawing/2014/main" id="{D8AE44A6-0E9A-49AA-AF19-42EED63220C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77">
          <xdr14:nvContentPartPr>
            <xdr14:cNvPr id="1876" name="Ink 1875">
              <a:extLst>
                <a:ext uri="{FF2B5EF4-FFF2-40B4-BE49-F238E27FC236}">
                  <a16:creationId xmlns:a16="http://schemas.microsoft.com/office/drawing/2014/main" id="{C580003A-6093-4DAA-AE15-D66572CA679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78">
          <xdr14:nvContentPartPr>
            <xdr14:cNvPr id="1877" name="Ink 1876">
              <a:extLst>
                <a:ext uri="{FF2B5EF4-FFF2-40B4-BE49-F238E27FC236}">
                  <a16:creationId xmlns:a16="http://schemas.microsoft.com/office/drawing/2014/main" id="{BAF65746-488E-4723-8709-CC7DBA6E5F3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79">
          <xdr14:nvContentPartPr>
            <xdr14:cNvPr id="1878" name="Ink 1877">
              <a:extLst>
                <a:ext uri="{FF2B5EF4-FFF2-40B4-BE49-F238E27FC236}">
                  <a16:creationId xmlns:a16="http://schemas.microsoft.com/office/drawing/2014/main" id="{F31C3C8C-33E6-460C-8BC5-CF4144E2653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80">
          <xdr14:nvContentPartPr>
            <xdr14:cNvPr id="1879" name="Ink 1878">
              <a:extLst>
                <a:ext uri="{FF2B5EF4-FFF2-40B4-BE49-F238E27FC236}">
                  <a16:creationId xmlns:a16="http://schemas.microsoft.com/office/drawing/2014/main" id="{49EA6DA8-196D-45DB-B2EF-400A0146E99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81">
          <xdr14:nvContentPartPr>
            <xdr14:cNvPr id="1880" name="Ink 1879">
              <a:extLst>
                <a:ext uri="{FF2B5EF4-FFF2-40B4-BE49-F238E27FC236}">
                  <a16:creationId xmlns:a16="http://schemas.microsoft.com/office/drawing/2014/main" id="{9D88A230-B1F4-4105-9C1E-6EDB9633363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82">
          <xdr14:nvContentPartPr>
            <xdr14:cNvPr id="1881" name="Ink 1880">
              <a:extLst>
                <a:ext uri="{FF2B5EF4-FFF2-40B4-BE49-F238E27FC236}">
                  <a16:creationId xmlns:a16="http://schemas.microsoft.com/office/drawing/2014/main" id="{A2EF7E10-B84F-4492-A6F6-CE646C06407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83">
          <xdr14:nvContentPartPr>
            <xdr14:cNvPr id="1882" name="Ink 1881">
              <a:extLst>
                <a:ext uri="{FF2B5EF4-FFF2-40B4-BE49-F238E27FC236}">
                  <a16:creationId xmlns:a16="http://schemas.microsoft.com/office/drawing/2014/main" id="{3A9D1C3F-0F04-4231-8A38-EB5FE8172F0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84">
          <xdr14:nvContentPartPr>
            <xdr14:cNvPr id="1883" name="Ink 1882">
              <a:extLst>
                <a:ext uri="{FF2B5EF4-FFF2-40B4-BE49-F238E27FC236}">
                  <a16:creationId xmlns:a16="http://schemas.microsoft.com/office/drawing/2014/main" id="{5DA5437A-ED37-4717-97C9-F249BE4C572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85">
          <xdr14:nvContentPartPr>
            <xdr14:cNvPr id="1884" name="Ink 1883">
              <a:extLst>
                <a:ext uri="{FF2B5EF4-FFF2-40B4-BE49-F238E27FC236}">
                  <a16:creationId xmlns:a16="http://schemas.microsoft.com/office/drawing/2014/main" id="{EFBC8CFE-088F-44FB-9046-101A7D4FD36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86">
          <xdr14:nvContentPartPr>
            <xdr14:cNvPr id="1885" name="Ink 1884">
              <a:extLst>
                <a:ext uri="{FF2B5EF4-FFF2-40B4-BE49-F238E27FC236}">
                  <a16:creationId xmlns:a16="http://schemas.microsoft.com/office/drawing/2014/main" id="{A5604933-0C15-48C8-B152-5C6E2D501A8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87">
          <xdr14:nvContentPartPr>
            <xdr14:cNvPr id="1886" name="Ink 1885">
              <a:extLst>
                <a:ext uri="{FF2B5EF4-FFF2-40B4-BE49-F238E27FC236}">
                  <a16:creationId xmlns:a16="http://schemas.microsoft.com/office/drawing/2014/main" id="{7796626E-1D0D-455B-9FEF-623AC9A3A8F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88">
          <xdr14:nvContentPartPr>
            <xdr14:cNvPr id="1887" name="Ink 1886">
              <a:extLst>
                <a:ext uri="{FF2B5EF4-FFF2-40B4-BE49-F238E27FC236}">
                  <a16:creationId xmlns:a16="http://schemas.microsoft.com/office/drawing/2014/main" id="{3EFA0059-F9BB-4EF5-8CCB-14D535236B1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89">
          <xdr14:nvContentPartPr>
            <xdr14:cNvPr id="1888" name="Ink 1887">
              <a:extLst>
                <a:ext uri="{FF2B5EF4-FFF2-40B4-BE49-F238E27FC236}">
                  <a16:creationId xmlns:a16="http://schemas.microsoft.com/office/drawing/2014/main" id="{8BA2DDC1-80C9-4A3B-A249-FBF4A7D950C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90">
          <xdr14:nvContentPartPr>
            <xdr14:cNvPr id="1889" name="Ink 1888">
              <a:extLst>
                <a:ext uri="{FF2B5EF4-FFF2-40B4-BE49-F238E27FC236}">
                  <a16:creationId xmlns:a16="http://schemas.microsoft.com/office/drawing/2014/main" id="{98D83C9E-3B8B-4C4A-A2F0-5C7EA007CDD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91">
          <xdr14:nvContentPartPr>
            <xdr14:cNvPr id="1890" name="Ink 1889">
              <a:extLst>
                <a:ext uri="{FF2B5EF4-FFF2-40B4-BE49-F238E27FC236}">
                  <a16:creationId xmlns:a16="http://schemas.microsoft.com/office/drawing/2014/main" id="{A57BCF5E-C669-4BE0-87FB-290FA68FD50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92">
          <xdr14:nvContentPartPr>
            <xdr14:cNvPr id="1891" name="Ink 1890">
              <a:extLst>
                <a:ext uri="{FF2B5EF4-FFF2-40B4-BE49-F238E27FC236}">
                  <a16:creationId xmlns:a16="http://schemas.microsoft.com/office/drawing/2014/main" id="{52C12BBF-63C3-41ED-BEEC-66D206BFF73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93">
          <xdr14:nvContentPartPr>
            <xdr14:cNvPr id="1892" name="Ink 1891">
              <a:extLst>
                <a:ext uri="{FF2B5EF4-FFF2-40B4-BE49-F238E27FC236}">
                  <a16:creationId xmlns:a16="http://schemas.microsoft.com/office/drawing/2014/main" id="{25411B08-9B8C-4C57-ADE5-A37EB68C0FC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94">
          <xdr14:nvContentPartPr>
            <xdr14:cNvPr id="1893" name="Ink 1892">
              <a:extLst>
                <a:ext uri="{FF2B5EF4-FFF2-40B4-BE49-F238E27FC236}">
                  <a16:creationId xmlns:a16="http://schemas.microsoft.com/office/drawing/2014/main" id="{3828EF9B-9B62-425B-A7F1-0005BEC20F7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95">
          <xdr14:nvContentPartPr>
            <xdr14:cNvPr id="1894" name="Ink 1893">
              <a:extLst>
                <a:ext uri="{FF2B5EF4-FFF2-40B4-BE49-F238E27FC236}">
                  <a16:creationId xmlns:a16="http://schemas.microsoft.com/office/drawing/2014/main" id="{F6E3BE20-B930-46E5-8404-B6FB2CC36ED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96">
          <xdr14:nvContentPartPr>
            <xdr14:cNvPr id="1895" name="Ink 1894">
              <a:extLst>
                <a:ext uri="{FF2B5EF4-FFF2-40B4-BE49-F238E27FC236}">
                  <a16:creationId xmlns:a16="http://schemas.microsoft.com/office/drawing/2014/main" id="{30C69BDA-C90C-4B7B-82AA-EA60242C1DA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97">
          <xdr14:nvContentPartPr>
            <xdr14:cNvPr id="1896" name="Ink 1895">
              <a:extLst>
                <a:ext uri="{FF2B5EF4-FFF2-40B4-BE49-F238E27FC236}">
                  <a16:creationId xmlns:a16="http://schemas.microsoft.com/office/drawing/2014/main" id="{E6D655FB-3C0C-4B70-A8CC-642DDA5B070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98">
          <xdr14:nvContentPartPr>
            <xdr14:cNvPr id="1897" name="Ink 1896">
              <a:extLst>
                <a:ext uri="{FF2B5EF4-FFF2-40B4-BE49-F238E27FC236}">
                  <a16:creationId xmlns:a16="http://schemas.microsoft.com/office/drawing/2014/main" id="{A1CCF331-F4EA-4B3F-96EB-2ECE506BA9F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99">
          <xdr14:nvContentPartPr>
            <xdr14:cNvPr id="1898" name="Ink 1897">
              <a:extLst>
                <a:ext uri="{FF2B5EF4-FFF2-40B4-BE49-F238E27FC236}">
                  <a16:creationId xmlns:a16="http://schemas.microsoft.com/office/drawing/2014/main" id="{35E90BD4-8E71-4501-A0CA-1D3EA2E62B0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00">
          <xdr14:nvContentPartPr>
            <xdr14:cNvPr id="1899" name="Ink 1898">
              <a:extLst>
                <a:ext uri="{FF2B5EF4-FFF2-40B4-BE49-F238E27FC236}">
                  <a16:creationId xmlns:a16="http://schemas.microsoft.com/office/drawing/2014/main" id="{E3F7F107-A0BF-4A73-93BF-80721FF8D39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01">
          <xdr14:nvContentPartPr>
            <xdr14:cNvPr id="1900" name="Ink 1899">
              <a:extLst>
                <a:ext uri="{FF2B5EF4-FFF2-40B4-BE49-F238E27FC236}">
                  <a16:creationId xmlns:a16="http://schemas.microsoft.com/office/drawing/2014/main" id="{329A175B-D914-4CC0-92A4-1FB6B8B3DC2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02">
          <xdr14:nvContentPartPr>
            <xdr14:cNvPr id="1901" name="Ink 1900">
              <a:extLst>
                <a:ext uri="{FF2B5EF4-FFF2-40B4-BE49-F238E27FC236}">
                  <a16:creationId xmlns:a16="http://schemas.microsoft.com/office/drawing/2014/main" id="{63F8F898-24D8-4A21-9C86-88F9ED984C7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03">
          <xdr14:nvContentPartPr>
            <xdr14:cNvPr id="1902" name="Ink 1901">
              <a:extLst>
                <a:ext uri="{FF2B5EF4-FFF2-40B4-BE49-F238E27FC236}">
                  <a16:creationId xmlns:a16="http://schemas.microsoft.com/office/drawing/2014/main" id="{756E3DC3-A83D-411D-8F81-C22A971B38B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04">
          <xdr14:nvContentPartPr>
            <xdr14:cNvPr id="1903" name="Ink 1902">
              <a:extLst>
                <a:ext uri="{FF2B5EF4-FFF2-40B4-BE49-F238E27FC236}">
                  <a16:creationId xmlns:a16="http://schemas.microsoft.com/office/drawing/2014/main" id="{9BAF62E9-7CE6-4969-8F54-A4306D660C2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05">
          <xdr14:nvContentPartPr>
            <xdr14:cNvPr id="1904" name="Ink 1903">
              <a:extLst>
                <a:ext uri="{FF2B5EF4-FFF2-40B4-BE49-F238E27FC236}">
                  <a16:creationId xmlns:a16="http://schemas.microsoft.com/office/drawing/2014/main" id="{5B2FEBE5-9A3E-4417-9B9B-FAC5B10DA81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06">
          <xdr14:nvContentPartPr>
            <xdr14:cNvPr id="1905" name="Ink 1904">
              <a:extLst>
                <a:ext uri="{FF2B5EF4-FFF2-40B4-BE49-F238E27FC236}">
                  <a16:creationId xmlns:a16="http://schemas.microsoft.com/office/drawing/2014/main" id="{380CDA04-C106-4F22-8431-595C943E81F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07">
          <xdr14:nvContentPartPr>
            <xdr14:cNvPr id="1906" name="Ink 1905">
              <a:extLst>
                <a:ext uri="{FF2B5EF4-FFF2-40B4-BE49-F238E27FC236}">
                  <a16:creationId xmlns:a16="http://schemas.microsoft.com/office/drawing/2014/main" id="{411C200C-E0EC-497F-B1E4-2357196BAD6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08">
          <xdr14:nvContentPartPr>
            <xdr14:cNvPr id="1907" name="Ink 1906">
              <a:extLst>
                <a:ext uri="{FF2B5EF4-FFF2-40B4-BE49-F238E27FC236}">
                  <a16:creationId xmlns:a16="http://schemas.microsoft.com/office/drawing/2014/main" id="{8C6C503C-3A83-4859-8679-E5C360151B8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09">
          <xdr14:nvContentPartPr>
            <xdr14:cNvPr id="1908" name="Ink 1907">
              <a:extLst>
                <a:ext uri="{FF2B5EF4-FFF2-40B4-BE49-F238E27FC236}">
                  <a16:creationId xmlns:a16="http://schemas.microsoft.com/office/drawing/2014/main" id="{23FBBA15-092A-4C18-8937-0DA541244AC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10">
          <xdr14:nvContentPartPr>
            <xdr14:cNvPr id="1909" name="Ink 1908">
              <a:extLst>
                <a:ext uri="{FF2B5EF4-FFF2-40B4-BE49-F238E27FC236}">
                  <a16:creationId xmlns:a16="http://schemas.microsoft.com/office/drawing/2014/main" id="{A8523CFD-0149-4DB9-96DB-BEFDA60C9FD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11">
          <xdr14:nvContentPartPr>
            <xdr14:cNvPr id="1910" name="Ink 1909">
              <a:extLst>
                <a:ext uri="{FF2B5EF4-FFF2-40B4-BE49-F238E27FC236}">
                  <a16:creationId xmlns:a16="http://schemas.microsoft.com/office/drawing/2014/main" id="{3BF83DD0-240D-4F51-A466-7A80DEEB24E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12">
          <xdr14:nvContentPartPr>
            <xdr14:cNvPr id="1911" name="Ink 1910">
              <a:extLst>
                <a:ext uri="{FF2B5EF4-FFF2-40B4-BE49-F238E27FC236}">
                  <a16:creationId xmlns:a16="http://schemas.microsoft.com/office/drawing/2014/main" id="{0B3DFC67-5487-4244-BEB3-4A95044E129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13">
          <xdr14:nvContentPartPr>
            <xdr14:cNvPr id="1912" name="Ink 1911">
              <a:extLst>
                <a:ext uri="{FF2B5EF4-FFF2-40B4-BE49-F238E27FC236}">
                  <a16:creationId xmlns:a16="http://schemas.microsoft.com/office/drawing/2014/main" id="{662A7D2D-83F2-401C-9664-2C4F1964B46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14">
          <xdr14:nvContentPartPr>
            <xdr14:cNvPr id="1913" name="Ink 1912">
              <a:extLst>
                <a:ext uri="{FF2B5EF4-FFF2-40B4-BE49-F238E27FC236}">
                  <a16:creationId xmlns:a16="http://schemas.microsoft.com/office/drawing/2014/main" id="{071FE81D-37A5-449E-9447-5FAA1B224AD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15">
          <xdr14:nvContentPartPr>
            <xdr14:cNvPr id="1914" name="Ink 1913">
              <a:extLst>
                <a:ext uri="{FF2B5EF4-FFF2-40B4-BE49-F238E27FC236}">
                  <a16:creationId xmlns:a16="http://schemas.microsoft.com/office/drawing/2014/main" id="{CC4C60B7-F633-4BD5-89F2-6DC53A49B20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16">
          <xdr14:nvContentPartPr>
            <xdr14:cNvPr id="1915" name="Ink 1914">
              <a:extLst>
                <a:ext uri="{FF2B5EF4-FFF2-40B4-BE49-F238E27FC236}">
                  <a16:creationId xmlns:a16="http://schemas.microsoft.com/office/drawing/2014/main" id="{49567AEC-2DDE-440B-B8DC-965F1177FAC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17">
          <xdr14:nvContentPartPr>
            <xdr14:cNvPr id="1916" name="Ink 1915">
              <a:extLst>
                <a:ext uri="{FF2B5EF4-FFF2-40B4-BE49-F238E27FC236}">
                  <a16:creationId xmlns:a16="http://schemas.microsoft.com/office/drawing/2014/main" id="{925E526E-E872-4D8B-AA4F-EDCF03B4970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18">
          <xdr14:nvContentPartPr>
            <xdr14:cNvPr id="1917" name="Ink 1916">
              <a:extLst>
                <a:ext uri="{FF2B5EF4-FFF2-40B4-BE49-F238E27FC236}">
                  <a16:creationId xmlns:a16="http://schemas.microsoft.com/office/drawing/2014/main" id="{C59F6C96-2852-42D4-9F19-A9F20D07119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19">
          <xdr14:nvContentPartPr>
            <xdr14:cNvPr id="1918" name="Ink 1917">
              <a:extLst>
                <a:ext uri="{FF2B5EF4-FFF2-40B4-BE49-F238E27FC236}">
                  <a16:creationId xmlns:a16="http://schemas.microsoft.com/office/drawing/2014/main" id="{A73B5CD6-245A-471E-9CC2-966E201D4A7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20">
          <xdr14:nvContentPartPr>
            <xdr14:cNvPr id="1919" name="Ink 1918">
              <a:extLst>
                <a:ext uri="{FF2B5EF4-FFF2-40B4-BE49-F238E27FC236}">
                  <a16:creationId xmlns:a16="http://schemas.microsoft.com/office/drawing/2014/main" id="{654F4BCB-B397-40D9-B761-0347DE3ED71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21">
          <xdr14:nvContentPartPr>
            <xdr14:cNvPr id="1920" name="Ink 1919">
              <a:extLst>
                <a:ext uri="{FF2B5EF4-FFF2-40B4-BE49-F238E27FC236}">
                  <a16:creationId xmlns:a16="http://schemas.microsoft.com/office/drawing/2014/main" id="{4B24BD5E-FDB4-47F0-ABD8-23D219C9C5A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22">
          <xdr14:nvContentPartPr>
            <xdr14:cNvPr id="1921" name="Ink 1920">
              <a:extLst>
                <a:ext uri="{FF2B5EF4-FFF2-40B4-BE49-F238E27FC236}">
                  <a16:creationId xmlns:a16="http://schemas.microsoft.com/office/drawing/2014/main" id="{F931C090-8876-4B64-AA63-D3EE6E8EDD5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23">
          <xdr14:nvContentPartPr>
            <xdr14:cNvPr id="1922" name="Ink 1921">
              <a:extLst>
                <a:ext uri="{FF2B5EF4-FFF2-40B4-BE49-F238E27FC236}">
                  <a16:creationId xmlns:a16="http://schemas.microsoft.com/office/drawing/2014/main" id="{63F0BFFF-9492-45A2-A566-DAE59DC6B8D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24">
          <xdr14:nvContentPartPr>
            <xdr14:cNvPr id="1923" name="Ink 1922">
              <a:extLst>
                <a:ext uri="{FF2B5EF4-FFF2-40B4-BE49-F238E27FC236}">
                  <a16:creationId xmlns:a16="http://schemas.microsoft.com/office/drawing/2014/main" id="{8F739E3F-A72B-402E-AA17-051D98F6E65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25">
          <xdr14:nvContentPartPr>
            <xdr14:cNvPr id="1924" name="Ink 1923">
              <a:extLst>
                <a:ext uri="{FF2B5EF4-FFF2-40B4-BE49-F238E27FC236}">
                  <a16:creationId xmlns:a16="http://schemas.microsoft.com/office/drawing/2014/main" id="{193E8D57-DE36-4B78-A888-214C73305CD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26">
          <xdr14:nvContentPartPr>
            <xdr14:cNvPr id="1925" name="Ink 1924">
              <a:extLst>
                <a:ext uri="{FF2B5EF4-FFF2-40B4-BE49-F238E27FC236}">
                  <a16:creationId xmlns:a16="http://schemas.microsoft.com/office/drawing/2014/main" id="{97B5081F-32A7-4A1A-862B-A53C6A6628F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27">
          <xdr14:nvContentPartPr>
            <xdr14:cNvPr id="1926" name="Ink 1925">
              <a:extLst>
                <a:ext uri="{FF2B5EF4-FFF2-40B4-BE49-F238E27FC236}">
                  <a16:creationId xmlns:a16="http://schemas.microsoft.com/office/drawing/2014/main" id="{32BF6C4C-7DC0-4481-9922-FEC95A12D08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28">
          <xdr14:nvContentPartPr>
            <xdr14:cNvPr id="1927" name="Ink 1926">
              <a:extLst>
                <a:ext uri="{FF2B5EF4-FFF2-40B4-BE49-F238E27FC236}">
                  <a16:creationId xmlns:a16="http://schemas.microsoft.com/office/drawing/2014/main" id="{CB414B33-5F21-4DC4-BA8A-C1256A9B14E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29">
          <xdr14:nvContentPartPr>
            <xdr14:cNvPr id="1928" name="Ink 1927">
              <a:extLst>
                <a:ext uri="{FF2B5EF4-FFF2-40B4-BE49-F238E27FC236}">
                  <a16:creationId xmlns:a16="http://schemas.microsoft.com/office/drawing/2014/main" id="{024D6EBE-7A67-432D-8B84-418021E582C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30">
          <xdr14:nvContentPartPr>
            <xdr14:cNvPr id="1929" name="Ink 1928">
              <a:extLst>
                <a:ext uri="{FF2B5EF4-FFF2-40B4-BE49-F238E27FC236}">
                  <a16:creationId xmlns:a16="http://schemas.microsoft.com/office/drawing/2014/main" id="{38460DA0-2F0A-4628-9935-BACEEBFDC7B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31">
          <xdr14:nvContentPartPr>
            <xdr14:cNvPr id="1930" name="Ink 1929">
              <a:extLst>
                <a:ext uri="{FF2B5EF4-FFF2-40B4-BE49-F238E27FC236}">
                  <a16:creationId xmlns:a16="http://schemas.microsoft.com/office/drawing/2014/main" id="{F0CE0381-4114-4314-82B7-121B07F818B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32">
          <xdr14:nvContentPartPr>
            <xdr14:cNvPr id="1931" name="Ink 1930">
              <a:extLst>
                <a:ext uri="{FF2B5EF4-FFF2-40B4-BE49-F238E27FC236}">
                  <a16:creationId xmlns:a16="http://schemas.microsoft.com/office/drawing/2014/main" id="{AC766DE8-5A25-4B64-8028-9C92B476E2C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33">
          <xdr14:nvContentPartPr>
            <xdr14:cNvPr id="1932" name="Ink 1931">
              <a:extLst>
                <a:ext uri="{FF2B5EF4-FFF2-40B4-BE49-F238E27FC236}">
                  <a16:creationId xmlns:a16="http://schemas.microsoft.com/office/drawing/2014/main" id="{3ACB9050-507D-465E-AF51-0CB05E92F9A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34">
          <xdr14:nvContentPartPr>
            <xdr14:cNvPr id="1933" name="Ink 1932">
              <a:extLst>
                <a:ext uri="{FF2B5EF4-FFF2-40B4-BE49-F238E27FC236}">
                  <a16:creationId xmlns:a16="http://schemas.microsoft.com/office/drawing/2014/main" id="{9EEEF745-5C96-4AE5-A93C-9AF4CC57B4C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35">
          <xdr14:nvContentPartPr>
            <xdr14:cNvPr id="1934" name="Ink 1933">
              <a:extLst>
                <a:ext uri="{FF2B5EF4-FFF2-40B4-BE49-F238E27FC236}">
                  <a16:creationId xmlns:a16="http://schemas.microsoft.com/office/drawing/2014/main" id="{5ACA5F32-044B-4283-8007-FBF5F773A89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36">
          <xdr14:nvContentPartPr>
            <xdr14:cNvPr id="1935" name="Ink 1934">
              <a:extLst>
                <a:ext uri="{FF2B5EF4-FFF2-40B4-BE49-F238E27FC236}">
                  <a16:creationId xmlns:a16="http://schemas.microsoft.com/office/drawing/2014/main" id="{0F11083B-59F0-4F01-A189-BE24408A3E4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37">
          <xdr14:nvContentPartPr>
            <xdr14:cNvPr id="1936" name="Ink 1935">
              <a:extLst>
                <a:ext uri="{FF2B5EF4-FFF2-40B4-BE49-F238E27FC236}">
                  <a16:creationId xmlns:a16="http://schemas.microsoft.com/office/drawing/2014/main" id="{FCB6D4F1-A63A-481A-964E-D9509990D19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38">
          <xdr14:nvContentPartPr>
            <xdr14:cNvPr id="1937" name="Ink 1936">
              <a:extLst>
                <a:ext uri="{FF2B5EF4-FFF2-40B4-BE49-F238E27FC236}">
                  <a16:creationId xmlns:a16="http://schemas.microsoft.com/office/drawing/2014/main" id="{DD7AEA5B-0071-4A3B-A456-45E2136A826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39">
          <xdr14:nvContentPartPr>
            <xdr14:cNvPr id="1938" name="Ink 1937">
              <a:extLst>
                <a:ext uri="{FF2B5EF4-FFF2-40B4-BE49-F238E27FC236}">
                  <a16:creationId xmlns:a16="http://schemas.microsoft.com/office/drawing/2014/main" id="{6D785070-29C6-4359-84A1-EFD2AF54DF8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40">
          <xdr14:nvContentPartPr>
            <xdr14:cNvPr id="1939" name="Ink 1938">
              <a:extLst>
                <a:ext uri="{FF2B5EF4-FFF2-40B4-BE49-F238E27FC236}">
                  <a16:creationId xmlns:a16="http://schemas.microsoft.com/office/drawing/2014/main" id="{2C44B46E-1623-42C9-9CB9-E7E2DEB6CB8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41">
          <xdr14:nvContentPartPr>
            <xdr14:cNvPr id="1940" name="Ink 1939">
              <a:extLst>
                <a:ext uri="{FF2B5EF4-FFF2-40B4-BE49-F238E27FC236}">
                  <a16:creationId xmlns:a16="http://schemas.microsoft.com/office/drawing/2014/main" id="{2F9D930C-3BA0-4D91-AF50-C29F81F5D9D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42">
          <xdr14:nvContentPartPr>
            <xdr14:cNvPr id="1941" name="Ink 1940">
              <a:extLst>
                <a:ext uri="{FF2B5EF4-FFF2-40B4-BE49-F238E27FC236}">
                  <a16:creationId xmlns:a16="http://schemas.microsoft.com/office/drawing/2014/main" id="{B9D369B3-21B4-439F-B590-3879A743B66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43">
          <xdr14:nvContentPartPr>
            <xdr14:cNvPr id="1942" name="Ink 1941">
              <a:extLst>
                <a:ext uri="{FF2B5EF4-FFF2-40B4-BE49-F238E27FC236}">
                  <a16:creationId xmlns:a16="http://schemas.microsoft.com/office/drawing/2014/main" id="{040C76A5-0DCA-4EE8-BDD9-B7C06EEEFC9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44">
          <xdr14:nvContentPartPr>
            <xdr14:cNvPr id="1943" name="Ink 1942">
              <a:extLst>
                <a:ext uri="{FF2B5EF4-FFF2-40B4-BE49-F238E27FC236}">
                  <a16:creationId xmlns:a16="http://schemas.microsoft.com/office/drawing/2014/main" id="{BC6E4208-038A-47D2-96CB-2376FFE0148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45">
          <xdr14:nvContentPartPr>
            <xdr14:cNvPr id="1944" name="Ink 1943">
              <a:extLst>
                <a:ext uri="{FF2B5EF4-FFF2-40B4-BE49-F238E27FC236}">
                  <a16:creationId xmlns:a16="http://schemas.microsoft.com/office/drawing/2014/main" id="{C13B301A-FC4D-4495-B84A-1BD9F3CF505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46">
          <xdr14:nvContentPartPr>
            <xdr14:cNvPr id="1945" name="Ink 1944">
              <a:extLst>
                <a:ext uri="{FF2B5EF4-FFF2-40B4-BE49-F238E27FC236}">
                  <a16:creationId xmlns:a16="http://schemas.microsoft.com/office/drawing/2014/main" id="{880A5912-E125-4389-A6CA-83DFF1BCF87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47">
          <xdr14:nvContentPartPr>
            <xdr14:cNvPr id="1946" name="Ink 1945">
              <a:extLst>
                <a:ext uri="{FF2B5EF4-FFF2-40B4-BE49-F238E27FC236}">
                  <a16:creationId xmlns:a16="http://schemas.microsoft.com/office/drawing/2014/main" id="{60476EED-EEF5-450D-828B-10520C40AE1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48">
          <xdr14:nvContentPartPr>
            <xdr14:cNvPr id="1947" name="Ink 1946">
              <a:extLst>
                <a:ext uri="{FF2B5EF4-FFF2-40B4-BE49-F238E27FC236}">
                  <a16:creationId xmlns:a16="http://schemas.microsoft.com/office/drawing/2014/main" id="{1097F115-3110-4E8A-B493-3BA2922D721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49">
          <xdr14:nvContentPartPr>
            <xdr14:cNvPr id="1948" name="Ink 1947">
              <a:extLst>
                <a:ext uri="{FF2B5EF4-FFF2-40B4-BE49-F238E27FC236}">
                  <a16:creationId xmlns:a16="http://schemas.microsoft.com/office/drawing/2014/main" id="{B88D8539-46E3-4FBB-9B31-905BC58827F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50">
          <xdr14:nvContentPartPr>
            <xdr14:cNvPr id="1949" name="Ink 1948">
              <a:extLst>
                <a:ext uri="{FF2B5EF4-FFF2-40B4-BE49-F238E27FC236}">
                  <a16:creationId xmlns:a16="http://schemas.microsoft.com/office/drawing/2014/main" id="{D7864405-7954-414F-B50E-9395865135A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51">
          <xdr14:nvContentPartPr>
            <xdr14:cNvPr id="1950" name="Ink 1949">
              <a:extLst>
                <a:ext uri="{FF2B5EF4-FFF2-40B4-BE49-F238E27FC236}">
                  <a16:creationId xmlns:a16="http://schemas.microsoft.com/office/drawing/2014/main" id="{B256E2E3-14A7-4A3C-8FCC-A0957404593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52">
          <xdr14:nvContentPartPr>
            <xdr14:cNvPr id="1951" name="Ink 1950">
              <a:extLst>
                <a:ext uri="{FF2B5EF4-FFF2-40B4-BE49-F238E27FC236}">
                  <a16:creationId xmlns:a16="http://schemas.microsoft.com/office/drawing/2014/main" id="{F5781332-8BA0-4966-B4FC-D5E923A33F0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53">
          <xdr14:nvContentPartPr>
            <xdr14:cNvPr id="1952" name="Ink 1951">
              <a:extLst>
                <a:ext uri="{FF2B5EF4-FFF2-40B4-BE49-F238E27FC236}">
                  <a16:creationId xmlns:a16="http://schemas.microsoft.com/office/drawing/2014/main" id="{7E0B4894-C03F-45EC-88BE-153EADCBCA2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54">
          <xdr14:nvContentPartPr>
            <xdr14:cNvPr id="1953" name="Ink 1952">
              <a:extLst>
                <a:ext uri="{FF2B5EF4-FFF2-40B4-BE49-F238E27FC236}">
                  <a16:creationId xmlns:a16="http://schemas.microsoft.com/office/drawing/2014/main" id="{47CD223E-7E0E-4A70-8EEC-E61F850DAEF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55">
          <xdr14:nvContentPartPr>
            <xdr14:cNvPr id="1954" name="Ink 1953">
              <a:extLst>
                <a:ext uri="{FF2B5EF4-FFF2-40B4-BE49-F238E27FC236}">
                  <a16:creationId xmlns:a16="http://schemas.microsoft.com/office/drawing/2014/main" id="{07BA3669-AB03-4150-9CF0-E6B1FD8E720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56">
          <xdr14:nvContentPartPr>
            <xdr14:cNvPr id="1955" name="Ink 1954">
              <a:extLst>
                <a:ext uri="{FF2B5EF4-FFF2-40B4-BE49-F238E27FC236}">
                  <a16:creationId xmlns:a16="http://schemas.microsoft.com/office/drawing/2014/main" id="{566E0B0D-305C-46CE-94D0-E7927F1C60F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57">
          <xdr14:nvContentPartPr>
            <xdr14:cNvPr id="1956" name="Ink 1955">
              <a:extLst>
                <a:ext uri="{FF2B5EF4-FFF2-40B4-BE49-F238E27FC236}">
                  <a16:creationId xmlns:a16="http://schemas.microsoft.com/office/drawing/2014/main" id="{5BAEB29F-BFF8-4999-8AE9-3F8E3F70D3D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58">
          <xdr14:nvContentPartPr>
            <xdr14:cNvPr id="1957" name="Ink 1956">
              <a:extLst>
                <a:ext uri="{FF2B5EF4-FFF2-40B4-BE49-F238E27FC236}">
                  <a16:creationId xmlns:a16="http://schemas.microsoft.com/office/drawing/2014/main" id="{3CC3232D-DD9B-43F9-9A55-60ECF294DD4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59">
          <xdr14:nvContentPartPr>
            <xdr14:cNvPr id="1958" name="Ink 1957">
              <a:extLst>
                <a:ext uri="{FF2B5EF4-FFF2-40B4-BE49-F238E27FC236}">
                  <a16:creationId xmlns:a16="http://schemas.microsoft.com/office/drawing/2014/main" id="{24A5F8D0-8DBC-4278-B764-7F9F9AC23A3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60">
          <xdr14:nvContentPartPr>
            <xdr14:cNvPr id="1959" name="Ink 1958">
              <a:extLst>
                <a:ext uri="{FF2B5EF4-FFF2-40B4-BE49-F238E27FC236}">
                  <a16:creationId xmlns:a16="http://schemas.microsoft.com/office/drawing/2014/main" id="{61F992BF-1318-4722-82D4-D97F0609948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61">
          <xdr14:nvContentPartPr>
            <xdr14:cNvPr id="1960" name="Ink 1959">
              <a:extLst>
                <a:ext uri="{FF2B5EF4-FFF2-40B4-BE49-F238E27FC236}">
                  <a16:creationId xmlns:a16="http://schemas.microsoft.com/office/drawing/2014/main" id="{AE0FE4CD-0F2C-43A8-AEEF-FE7D8C67311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62">
          <xdr14:nvContentPartPr>
            <xdr14:cNvPr id="1961" name="Ink 1960">
              <a:extLst>
                <a:ext uri="{FF2B5EF4-FFF2-40B4-BE49-F238E27FC236}">
                  <a16:creationId xmlns:a16="http://schemas.microsoft.com/office/drawing/2014/main" id="{E37E541A-4AF2-4155-9B21-B4C3E0424F8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63">
          <xdr14:nvContentPartPr>
            <xdr14:cNvPr id="1962" name="Ink 1961">
              <a:extLst>
                <a:ext uri="{FF2B5EF4-FFF2-40B4-BE49-F238E27FC236}">
                  <a16:creationId xmlns:a16="http://schemas.microsoft.com/office/drawing/2014/main" id="{6F502F7F-EAF8-432C-8DC9-1146A2D1494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64">
          <xdr14:nvContentPartPr>
            <xdr14:cNvPr id="1963" name="Ink 1962">
              <a:extLst>
                <a:ext uri="{FF2B5EF4-FFF2-40B4-BE49-F238E27FC236}">
                  <a16:creationId xmlns:a16="http://schemas.microsoft.com/office/drawing/2014/main" id="{E0015F7C-4EF0-4CA6-A03D-697CC3FCD07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65">
          <xdr14:nvContentPartPr>
            <xdr14:cNvPr id="1964" name="Ink 1963">
              <a:extLst>
                <a:ext uri="{FF2B5EF4-FFF2-40B4-BE49-F238E27FC236}">
                  <a16:creationId xmlns:a16="http://schemas.microsoft.com/office/drawing/2014/main" id="{E3CE17DA-F9A3-4494-B366-E73CEDBFB2B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66">
          <xdr14:nvContentPartPr>
            <xdr14:cNvPr id="1965" name="Ink 1964">
              <a:extLst>
                <a:ext uri="{FF2B5EF4-FFF2-40B4-BE49-F238E27FC236}">
                  <a16:creationId xmlns:a16="http://schemas.microsoft.com/office/drawing/2014/main" id="{FA645C23-BC82-4174-B979-0363DE82237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67">
          <xdr14:nvContentPartPr>
            <xdr14:cNvPr id="1966" name="Ink 1965">
              <a:extLst>
                <a:ext uri="{FF2B5EF4-FFF2-40B4-BE49-F238E27FC236}">
                  <a16:creationId xmlns:a16="http://schemas.microsoft.com/office/drawing/2014/main" id="{F4BAFD0E-92E0-422C-9118-4B15805C0AFA}"/>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68">
          <xdr14:nvContentPartPr>
            <xdr14:cNvPr id="1967" name="Ink 1966">
              <a:extLst>
                <a:ext uri="{FF2B5EF4-FFF2-40B4-BE49-F238E27FC236}">
                  <a16:creationId xmlns:a16="http://schemas.microsoft.com/office/drawing/2014/main" id="{9C73F1E3-5EFB-4056-9BC2-2B729A1F958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69">
          <xdr14:nvContentPartPr>
            <xdr14:cNvPr id="1968" name="Ink 1967">
              <a:extLst>
                <a:ext uri="{FF2B5EF4-FFF2-40B4-BE49-F238E27FC236}">
                  <a16:creationId xmlns:a16="http://schemas.microsoft.com/office/drawing/2014/main" id="{5C657870-4A9B-4555-951D-211035F771F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70">
          <xdr14:nvContentPartPr>
            <xdr14:cNvPr id="1969" name="Ink 1968">
              <a:extLst>
                <a:ext uri="{FF2B5EF4-FFF2-40B4-BE49-F238E27FC236}">
                  <a16:creationId xmlns:a16="http://schemas.microsoft.com/office/drawing/2014/main" id="{1F17C87B-F5D0-4083-964C-E1C829471B7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71">
          <xdr14:nvContentPartPr>
            <xdr14:cNvPr id="1970" name="Ink 1969">
              <a:extLst>
                <a:ext uri="{FF2B5EF4-FFF2-40B4-BE49-F238E27FC236}">
                  <a16:creationId xmlns:a16="http://schemas.microsoft.com/office/drawing/2014/main" id="{A54507D6-3736-4748-B4D5-C8264F977FC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72">
          <xdr14:nvContentPartPr>
            <xdr14:cNvPr id="1971" name="Ink 1970">
              <a:extLst>
                <a:ext uri="{FF2B5EF4-FFF2-40B4-BE49-F238E27FC236}">
                  <a16:creationId xmlns:a16="http://schemas.microsoft.com/office/drawing/2014/main" id="{548952FA-22D3-41D9-BF4C-8370D753E21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73">
          <xdr14:nvContentPartPr>
            <xdr14:cNvPr id="1972" name="Ink 1971">
              <a:extLst>
                <a:ext uri="{FF2B5EF4-FFF2-40B4-BE49-F238E27FC236}">
                  <a16:creationId xmlns:a16="http://schemas.microsoft.com/office/drawing/2014/main" id="{80A41985-8F49-47CC-B464-4CC8E80012A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74">
          <xdr14:nvContentPartPr>
            <xdr14:cNvPr id="1973" name="Ink 1972">
              <a:extLst>
                <a:ext uri="{FF2B5EF4-FFF2-40B4-BE49-F238E27FC236}">
                  <a16:creationId xmlns:a16="http://schemas.microsoft.com/office/drawing/2014/main" id="{AED11918-31BD-4F03-877C-95EC82EA03A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75">
          <xdr14:nvContentPartPr>
            <xdr14:cNvPr id="1974" name="Ink 1973">
              <a:extLst>
                <a:ext uri="{FF2B5EF4-FFF2-40B4-BE49-F238E27FC236}">
                  <a16:creationId xmlns:a16="http://schemas.microsoft.com/office/drawing/2014/main" id="{768AC8CB-A4CB-459F-8FCF-04677D983B7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76">
          <xdr14:nvContentPartPr>
            <xdr14:cNvPr id="1975" name="Ink 1974">
              <a:extLst>
                <a:ext uri="{FF2B5EF4-FFF2-40B4-BE49-F238E27FC236}">
                  <a16:creationId xmlns:a16="http://schemas.microsoft.com/office/drawing/2014/main" id="{C44E8327-D551-4CD4-9CCF-C6917525E26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77">
          <xdr14:nvContentPartPr>
            <xdr14:cNvPr id="1976" name="Ink 1975">
              <a:extLst>
                <a:ext uri="{FF2B5EF4-FFF2-40B4-BE49-F238E27FC236}">
                  <a16:creationId xmlns:a16="http://schemas.microsoft.com/office/drawing/2014/main" id="{AB5BCD8F-4C21-45ED-98E3-C04DF18842D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78">
          <xdr14:nvContentPartPr>
            <xdr14:cNvPr id="1977" name="Ink 1976">
              <a:extLst>
                <a:ext uri="{FF2B5EF4-FFF2-40B4-BE49-F238E27FC236}">
                  <a16:creationId xmlns:a16="http://schemas.microsoft.com/office/drawing/2014/main" id="{0F7F0160-8CFB-410B-87CA-EF47D26416D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79">
          <xdr14:nvContentPartPr>
            <xdr14:cNvPr id="1978" name="Ink 1977">
              <a:extLst>
                <a:ext uri="{FF2B5EF4-FFF2-40B4-BE49-F238E27FC236}">
                  <a16:creationId xmlns:a16="http://schemas.microsoft.com/office/drawing/2014/main" id="{5010E9C9-7B61-4A65-8D2D-70B707FAE5D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80">
          <xdr14:nvContentPartPr>
            <xdr14:cNvPr id="1979" name="Ink 1978">
              <a:extLst>
                <a:ext uri="{FF2B5EF4-FFF2-40B4-BE49-F238E27FC236}">
                  <a16:creationId xmlns:a16="http://schemas.microsoft.com/office/drawing/2014/main" id="{D174D00E-D501-4BC0-8451-73C68DEEC9D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81">
          <xdr14:nvContentPartPr>
            <xdr14:cNvPr id="1980" name="Ink 1979">
              <a:extLst>
                <a:ext uri="{FF2B5EF4-FFF2-40B4-BE49-F238E27FC236}">
                  <a16:creationId xmlns:a16="http://schemas.microsoft.com/office/drawing/2014/main" id="{38BAF213-0FBD-43FB-82AC-D9351C9001F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82">
          <xdr14:nvContentPartPr>
            <xdr14:cNvPr id="1981" name="Ink 1980">
              <a:extLst>
                <a:ext uri="{FF2B5EF4-FFF2-40B4-BE49-F238E27FC236}">
                  <a16:creationId xmlns:a16="http://schemas.microsoft.com/office/drawing/2014/main" id="{D8DB7B8F-F2CA-46F5-BD80-CD5F83A16AF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83">
          <xdr14:nvContentPartPr>
            <xdr14:cNvPr id="1982" name="Ink 1981">
              <a:extLst>
                <a:ext uri="{FF2B5EF4-FFF2-40B4-BE49-F238E27FC236}">
                  <a16:creationId xmlns:a16="http://schemas.microsoft.com/office/drawing/2014/main" id="{69E800B1-8981-4037-8FAA-51069FD2D6E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84">
          <xdr14:nvContentPartPr>
            <xdr14:cNvPr id="1983" name="Ink 1982">
              <a:extLst>
                <a:ext uri="{FF2B5EF4-FFF2-40B4-BE49-F238E27FC236}">
                  <a16:creationId xmlns:a16="http://schemas.microsoft.com/office/drawing/2014/main" id="{5FF89C4D-3254-48A9-BD3C-916D7F50CD6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85">
          <xdr14:nvContentPartPr>
            <xdr14:cNvPr id="1984" name="Ink 1983">
              <a:extLst>
                <a:ext uri="{FF2B5EF4-FFF2-40B4-BE49-F238E27FC236}">
                  <a16:creationId xmlns:a16="http://schemas.microsoft.com/office/drawing/2014/main" id="{E4AED5A2-0045-47BB-AF81-BEE8EED3222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86">
          <xdr14:nvContentPartPr>
            <xdr14:cNvPr id="1985" name="Ink 1984">
              <a:extLst>
                <a:ext uri="{FF2B5EF4-FFF2-40B4-BE49-F238E27FC236}">
                  <a16:creationId xmlns:a16="http://schemas.microsoft.com/office/drawing/2014/main" id="{3BF07B1E-82DB-4B21-94AE-A70BDC0EA79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87">
          <xdr14:nvContentPartPr>
            <xdr14:cNvPr id="1986" name="Ink 1985">
              <a:extLst>
                <a:ext uri="{FF2B5EF4-FFF2-40B4-BE49-F238E27FC236}">
                  <a16:creationId xmlns:a16="http://schemas.microsoft.com/office/drawing/2014/main" id="{75FFBD2D-DA90-4616-8BDC-166708C0B26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88">
          <xdr14:nvContentPartPr>
            <xdr14:cNvPr id="1987" name="Ink 1986">
              <a:extLst>
                <a:ext uri="{FF2B5EF4-FFF2-40B4-BE49-F238E27FC236}">
                  <a16:creationId xmlns:a16="http://schemas.microsoft.com/office/drawing/2014/main" id="{0DD1DD11-15C7-49A1-96EF-67B49561B01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89">
          <xdr14:nvContentPartPr>
            <xdr14:cNvPr id="1988" name="Ink 1987">
              <a:extLst>
                <a:ext uri="{FF2B5EF4-FFF2-40B4-BE49-F238E27FC236}">
                  <a16:creationId xmlns:a16="http://schemas.microsoft.com/office/drawing/2014/main" id="{4D052D8C-28A0-4DC7-BC17-500E659AABA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90">
          <xdr14:nvContentPartPr>
            <xdr14:cNvPr id="1989" name="Ink 1988">
              <a:extLst>
                <a:ext uri="{FF2B5EF4-FFF2-40B4-BE49-F238E27FC236}">
                  <a16:creationId xmlns:a16="http://schemas.microsoft.com/office/drawing/2014/main" id="{0BFC53C9-470C-4EC7-9214-21BF0267241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91">
          <xdr14:nvContentPartPr>
            <xdr14:cNvPr id="1990" name="Ink 1989">
              <a:extLst>
                <a:ext uri="{FF2B5EF4-FFF2-40B4-BE49-F238E27FC236}">
                  <a16:creationId xmlns:a16="http://schemas.microsoft.com/office/drawing/2014/main" id="{A524E44E-3A81-498B-964F-AC5148B9C3E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92">
          <xdr14:nvContentPartPr>
            <xdr14:cNvPr id="1991" name="Ink 1990">
              <a:extLst>
                <a:ext uri="{FF2B5EF4-FFF2-40B4-BE49-F238E27FC236}">
                  <a16:creationId xmlns:a16="http://schemas.microsoft.com/office/drawing/2014/main" id="{78C14CC0-07C7-4B79-9A0D-A0922533C86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93">
          <xdr14:nvContentPartPr>
            <xdr14:cNvPr id="1992" name="Ink 1991">
              <a:extLst>
                <a:ext uri="{FF2B5EF4-FFF2-40B4-BE49-F238E27FC236}">
                  <a16:creationId xmlns:a16="http://schemas.microsoft.com/office/drawing/2014/main" id="{BA7F7AA0-6DC2-4D9B-A1BE-3B8D2C83BB4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94">
          <xdr14:nvContentPartPr>
            <xdr14:cNvPr id="1993" name="Ink 1992">
              <a:extLst>
                <a:ext uri="{FF2B5EF4-FFF2-40B4-BE49-F238E27FC236}">
                  <a16:creationId xmlns:a16="http://schemas.microsoft.com/office/drawing/2014/main" id="{C8D8CE63-0160-4644-90CD-E80EFA6D2AB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95">
          <xdr14:nvContentPartPr>
            <xdr14:cNvPr id="1994" name="Ink 1993">
              <a:extLst>
                <a:ext uri="{FF2B5EF4-FFF2-40B4-BE49-F238E27FC236}">
                  <a16:creationId xmlns:a16="http://schemas.microsoft.com/office/drawing/2014/main" id="{3554467B-66F5-461C-A144-B24EBCD7303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96">
          <xdr14:nvContentPartPr>
            <xdr14:cNvPr id="1995" name="Ink 1994">
              <a:extLst>
                <a:ext uri="{FF2B5EF4-FFF2-40B4-BE49-F238E27FC236}">
                  <a16:creationId xmlns:a16="http://schemas.microsoft.com/office/drawing/2014/main" id="{9C7B71CF-324A-4653-8122-81255379FD6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97">
          <xdr14:nvContentPartPr>
            <xdr14:cNvPr id="1996" name="Ink 1995">
              <a:extLst>
                <a:ext uri="{FF2B5EF4-FFF2-40B4-BE49-F238E27FC236}">
                  <a16:creationId xmlns:a16="http://schemas.microsoft.com/office/drawing/2014/main" id="{E030EE22-2156-4859-8DEB-50C14699424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98">
          <xdr14:nvContentPartPr>
            <xdr14:cNvPr id="1997" name="Ink 1996">
              <a:extLst>
                <a:ext uri="{FF2B5EF4-FFF2-40B4-BE49-F238E27FC236}">
                  <a16:creationId xmlns:a16="http://schemas.microsoft.com/office/drawing/2014/main" id="{9D3E02E1-FA6A-42FE-9AEA-AAABA37A252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999">
          <xdr14:nvContentPartPr>
            <xdr14:cNvPr id="1998" name="Ink 1997">
              <a:extLst>
                <a:ext uri="{FF2B5EF4-FFF2-40B4-BE49-F238E27FC236}">
                  <a16:creationId xmlns:a16="http://schemas.microsoft.com/office/drawing/2014/main" id="{50022230-CE74-404D-9790-11FCD2563E8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00">
          <xdr14:nvContentPartPr>
            <xdr14:cNvPr id="1999" name="Ink 1998">
              <a:extLst>
                <a:ext uri="{FF2B5EF4-FFF2-40B4-BE49-F238E27FC236}">
                  <a16:creationId xmlns:a16="http://schemas.microsoft.com/office/drawing/2014/main" id="{997082A3-C823-480E-AD9F-55023E99F86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01">
          <xdr14:nvContentPartPr>
            <xdr14:cNvPr id="2000" name="Ink 1999">
              <a:extLst>
                <a:ext uri="{FF2B5EF4-FFF2-40B4-BE49-F238E27FC236}">
                  <a16:creationId xmlns:a16="http://schemas.microsoft.com/office/drawing/2014/main" id="{764B4055-40CD-4A34-A69F-B0EE2B5B707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02">
          <xdr14:nvContentPartPr>
            <xdr14:cNvPr id="2001" name="Ink 2000">
              <a:extLst>
                <a:ext uri="{FF2B5EF4-FFF2-40B4-BE49-F238E27FC236}">
                  <a16:creationId xmlns:a16="http://schemas.microsoft.com/office/drawing/2014/main" id="{F58C8215-A358-40BB-805E-C5654963F0E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03">
          <xdr14:nvContentPartPr>
            <xdr14:cNvPr id="2002" name="Ink 2001">
              <a:extLst>
                <a:ext uri="{FF2B5EF4-FFF2-40B4-BE49-F238E27FC236}">
                  <a16:creationId xmlns:a16="http://schemas.microsoft.com/office/drawing/2014/main" id="{FE82C4BE-EC39-4965-9089-7AB113FB7F9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04">
          <xdr14:nvContentPartPr>
            <xdr14:cNvPr id="2003" name="Ink 2002">
              <a:extLst>
                <a:ext uri="{FF2B5EF4-FFF2-40B4-BE49-F238E27FC236}">
                  <a16:creationId xmlns:a16="http://schemas.microsoft.com/office/drawing/2014/main" id="{D4BB0FF1-66AD-4486-8112-E7B493F9D9A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05">
          <xdr14:nvContentPartPr>
            <xdr14:cNvPr id="2004" name="Ink 2003">
              <a:extLst>
                <a:ext uri="{FF2B5EF4-FFF2-40B4-BE49-F238E27FC236}">
                  <a16:creationId xmlns:a16="http://schemas.microsoft.com/office/drawing/2014/main" id="{069BECF1-4CCA-42E5-814A-9077F3FC920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06">
          <xdr14:nvContentPartPr>
            <xdr14:cNvPr id="2005" name="Ink 2004">
              <a:extLst>
                <a:ext uri="{FF2B5EF4-FFF2-40B4-BE49-F238E27FC236}">
                  <a16:creationId xmlns:a16="http://schemas.microsoft.com/office/drawing/2014/main" id="{3D6323FF-D2AF-4700-BBEA-AF0448313608}"/>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07">
          <xdr14:nvContentPartPr>
            <xdr14:cNvPr id="2006" name="Ink 2005">
              <a:extLst>
                <a:ext uri="{FF2B5EF4-FFF2-40B4-BE49-F238E27FC236}">
                  <a16:creationId xmlns:a16="http://schemas.microsoft.com/office/drawing/2014/main" id="{99AD8840-9D55-4DF5-B6C0-1BE599ED93A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08">
          <xdr14:nvContentPartPr>
            <xdr14:cNvPr id="2007" name="Ink 2006">
              <a:extLst>
                <a:ext uri="{FF2B5EF4-FFF2-40B4-BE49-F238E27FC236}">
                  <a16:creationId xmlns:a16="http://schemas.microsoft.com/office/drawing/2014/main" id="{49066F66-62A2-4EBE-BB24-5EE32082D47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09">
          <xdr14:nvContentPartPr>
            <xdr14:cNvPr id="2008" name="Ink 2007">
              <a:extLst>
                <a:ext uri="{FF2B5EF4-FFF2-40B4-BE49-F238E27FC236}">
                  <a16:creationId xmlns:a16="http://schemas.microsoft.com/office/drawing/2014/main" id="{0BAF8768-17FC-4870-9335-87033C016DD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10">
          <xdr14:nvContentPartPr>
            <xdr14:cNvPr id="2009" name="Ink 2008">
              <a:extLst>
                <a:ext uri="{FF2B5EF4-FFF2-40B4-BE49-F238E27FC236}">
                  <a16:creationId xmlns:a16="http://schemas.microsoft.com/office/drawing/2014/main" id="{7A453EDF-DFF9-407C-BFC0-C5669DE2564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11">
          <xdr14:nvContentPartPr>
            <xdr14:cNvPr id="2010" name="Ink 2009">
              <a:extLst>
                <a:ext uri="{FF2B5EF4-FFF2-40B4-BE49-F238E27FC236}">
                  <a16:creationId xmlns:a16="http://schemas.microsoft.com/office/drawing/2014/main" id="{BD1C2CF6-6D8A-4CB1-9111-CF8F933B418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12">
          <xdr14:nvContentPartPr>
            <xdr14:cNvPr id="2011" name="Ink 2010">
              <a:extLst>
                <a:ext uri="{FF2B5EF4-FFF2-40B4-BE49-F238E27FC236}">
                  <a16:creationId xmlns:a16="http://schemas.microsoft.com/office/drawing/2014/main" id="{71B50B4B-79A0-4168-9BD6-67C87710223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13">
          <xdr14:nvContentPartPr>
            <xdr14:cNvPr id="2012" name="Ink 2011">
              <a:extLst>
                <a:ext uri="{FF2B5EF4-FFF2-40B4-BE49-F238E27FC236}">
                  <a16:creationId xmlns:a16="http://schemas.microsoft.com/office/drawing/2014/main" id="{92DA366A-EA7C-43A1-9D28-2F4450888B3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14">
          <xdr14:nvContentPartPr>
            <xdr14:cNvPr id="2013" name="Ink 2012">
              <a:extLst>
                <a:ext uri="{FF2B5EF4-FFF2-40B4-BE49-F238E27FC236}">
                  <a16:creationId xmlns:a16="http://schemas.microsoft.com/office/drawing/2014/main" id="{E7CD61F7-680F-49DE-9625-8732CE9C763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15">
          <xdr14:nvContentPartPr>
            <xdr14:cNvPr id="2014" name="Ink 2013">
              <a:extLst>
                <a:ext uri="{FF2B5EF4-FFF2-40B4-BE49-F238E27FC236}">
                  <a16:creationId xmlns:a16="http://schemas.microsoft.com/office/drawing/2014/main" id="{A0E2DD3C-BDAC-4E9B-81F6-E427B6A9161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16">
          <xdr14:nvContentPartPr>
            <xdr14:cNvPr id="2015" name="Ink 2014">
              <a:extLst>
                <a:ext uri="{FF2B5EF4-FFF2-40B4-BE49-F238E27FC236}">
                  <a16:creationId xmlns:a16="http://schemas.microsoft.com/office/drawing/2014/main" id="{47423675-B7EE-4BD2-AE17-CFDE0274AB3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17">
          <xdr14:nvContentPartPr>
            <xdr14:cNvPr id="2016" name="Ink 2015">
              <a:extLst>
                <a:ext uri="{FF2B5EF4-FFF2-40B4-BE49-F238E27FC236}">
                  <a16:creationId xmlns:a16="http://schemas.microsoft.com/office/drawing/2014/main" id="{8C8DDE93-B25A-4BAC-9716-C3861A3A2EB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18">
          <xdr14:nvContentPartPr>
            <xdr14:cNvPr id="2017" name="Ink 2016">
              <a:extLst>
                <a:ext uri="{FF2B5EF4-FFF2-40B4-BE49-F238E27FC236}">
                  <a16:creationId xmlns:a16="http://schemas.microsoft.com/office/drawing/2014/main" id="{84F56903-18A6-4777-A5C7-3F1F866F815E}"/>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19">
          <xdr14:nvContentPartPr>
            <xdr14:cNvPr id="2018" name="Ink 2017">
              <a:extLst>
                <a:ext uri="{FF2B5EF4-FFF2-40B4-BE49-F238E27FC236}">
                  <a16:creationId xmlns:a16="http://schemas.microsoft.com/office/drawing/2014/main" id="{B940934F-286C-45B2-8F35-81F3A9F634B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20">
          <xdr14:nvContentPartPr>
            <xdr14:cNvPr id="2019" name="Ink 2018">
              <a:extLst>
                <a:ext uri="{FF2B5EF4-FFF2-40B4-BE49-F238E27FC236}">
                  <a16:creationId xmlns:a16="http://schemas.microsoft.com/office/drawing/2014/main" id="{D5152A2F-E480-4567-B679-EA0E1F65875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21">
          <xdr14:nvContentPartPr>
            <xdr14:cNvPr id="2020" name="Ink 2019">
              <a:extLst>
                <a:ext uri="{FF2B5EF4-FFF2-40B4-BE49-F238E27FC236}">
                  <a16:creationId xmlns:a16="http://schemas.microsoft.com/office/drawing/2014/main" id="{195B5F6D-2BE3-4F12-8971-6FE5BA25E29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22">
          <xdr14:nvContentPartPr>
            <xdr14:cNvPr id="2021" name="Ink 2020">
              <a:extLst>
                <a:ext uri="{FF2B5EF4-FFF2-40B4-BE49-F238E27FC236}">
                  <a16:creationId xmlns:a16="http://schemas.microsoft.com/office/drawing/2014/main" id="{D8F17C2C-0B0E-4B7D-A653-80308666038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23">
          <xdr14:nvContentPartPr>
            <xdr14:cNvPr id="2022" name="Ink 2021">
              <a:extLst>
                <a:ext uri="{FF2B5EF4-FFF2-40B4-BE49-F238E27FC236}">
                  <a16:creationId xmlns:a16="http://schemas.microsoft.com/office/drawing/2014/main" id="{443B213C-8646-4FB8-AD5B-A40DFEF2723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24">
          <xdr14:nvContentPartPr>
            <xdr14:cNvPr id="2023" name="Ink 2022">
              <a:extLst>
                <a:ext uri="{FF2B5EF4-FFF2-40B4-BE49-F238E27FC236}">
                  <a16:creationId xmlns:a16="http://schemas.microsoft.com/office/drawing/2014/main" id="{2A004FD7-6995-47B4-9C78-D8C01502DE0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25">
          <xdr14:nvContentPartPr>
            <xdr14:cNvPr id="2024" name="Ink 2023">
              <a:extLst>
                <a:ext uri="{FF2B5EF4-FFF2-40B4-BE49-F238E27FC236}">
                  <a16:creationId xmlns:a16="http://schemas.microsoft.com/office/drawing/2014/main" id="{F3162831-C5F4-46BB-BE88-8ACF7A37D30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26">
          <xdr14:nvContentPartPr>
            <xdr14:cNvPr id="2025" name="Ink 2024">
              <a:extLst>
                <a:ext uri="{FF2B5EF4-FFF2-40B4-BE49-F238E27FC236}">
                  <a16:creationId xmlns:a16="http://schemas.microsoft.com/office/drawing/2014/main" id="{6F698FA1-22B2-4B93-9342-4613EC4F645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27">
          <xdr14:nvContentPartPr>
            <xdr14:cNvPr id="2026" name="Ink 2025">
              <a:extLst>
                <a:ext uri="{FF2B5EF4-FFF2-40B4-BE49-F238E27FC236}">
                  <a16:creationId xmlns:a16="http://schemas.microsoft.com/office/drawing/2014/main" id="{F39F7716-B0D6-4255-A01A-716C3B53589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28">
          <xdr14:nvContentPartPr>
            <xdr14:cNvPr id="2027" name="Ink 2026">
              <a:extLst>
                <a:ext uri="{FF2B5EF4-FFF2-40B4-BE49-F238E27FC236}">
                  <a16:creationId xmlns:a16="http://schemas.microsoft.com/office/drawing/2014/main" id="{ACCC3D03-C088-4443-BB08-95248EE32C5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29">
          <xdr14:nvContentPartPr>
            <xdr14:cNvPr id="2028" name="Ink 2027">
              <a:extLst>
                <a:ext uri="{FF2B5EF4-FFF2-40B4-BE49-F238E27FC236}">
                  <a16:creationId xmlns:a16="http://schemas.microsoft.com/office/drawing/2014/main" id="{038C5FE3-6DD2-4294-91D9-F907C671560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30">
          <xdr14:nvContentPartPr>
            <xdr14:cNvPr id="2029" name="Ink 2028">
              <a:extLst>
                <a:ext uri="{FF2B5EF4-FFF2-40B4-BE49-F238E27FC236}">
                  <a16:creationId xmlns:a16="http://schemas.microsoft.com/office/drawing/2014/main" id="{517241AD-4294-45D7-97F4-F305F71BD57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31">
          <xdr14:nvContentPartPr>
            <xdr14:cNvPr id="2030" name="Ink 2029">
              <a:extLst>
                <a:ext uri="{FF2B5EF4-FFF2-40B4-BE49-F238E27FC236}">
                  <a16:creationId xmlns:a16="http://schemas.microsoft.com/office/drawing/2014/main" id="{B31D7BDA-C279-408A-A4C7-634E1C90473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32">
          <xdr14:nvContentPartPr>
            <xdr14:cNvPr id="2031" name="Ink 2030">
              <a:extLst>
                <a:ext uri="{FF2B5EF4-FFF2-40B4-BE49-F238E27FC236}">
                  <a16:creationId xmlns:a16="http://schemas.microsoft.com/office/drawing/2014/main" id="{934EE0CF-1C3B-47A5-83A8-52454133429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33">
          <xdr14:nvContentPartPr>
            <xdr14:cNvPr id="2032" name="Ink 2031">
              <a:extLst>
                <a:ext uri="{FF2B5EF4-FFF2-40B4-BE49-F238E27FC236}">
                  <a16:creationId xmlns:a16="http://schemas.microsoft.com/office/drawing/2014/main" id="{B557E7CE-FD1E-4F20-9D2C-89BC44F42E3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34">
          <xdr14:nvContentPartPr>
            <xdr14:cNvPr id="2033" name="Ink 2032">
              <a:extLst>
                <a:ext uri="{FF2B5EF4-FFF2-40B4-BE49-F238E27FC236}">
                  <a16:creationId xmlns:a16="http://schemas.microsoft.com/office/drawing/2014/main" id="{2081B665-2B9E-44F1-B72B-31D9D29D6EAF}"/>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35">
          <xdr14:nvContentPartPr>
            <xdr14:cNvPr id="2034" name="Ink 2033">
              <a:extLst>
                <a:ext uri="{FF2B5EF4-FFF2-40B4-BE49-F238E27FC236}">
                  <a16:creationId xmlns:a16="http://schemas.microsoft.com/office/drawing/2014/main" id="{04085713-9B2E-43C1-9FEF-5767D3A74DE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36">
          <xdr14:nvContentPartPr>
            <xdr14:cNvPr id="2035" name="Ink 2034">
              <a:extLst>
                <a:ext uri="{FF2B5EF4-FFF2-40B4-BE49-F238E27FC236}">
                  <a16:creationId xmlns:a16="http://schemas.microsoft.com/office/drawing/2014/main" id="{74D792B2-3014-4FDB-A095-E34D3D56FD39}"/>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37">
          <xdr14:nvContentPartPr>
            <xdr14:cNvPr id="2036" name="Ink 2035">
              <a:extLst>
                <a:ext uri="{FF2B5EF4-FFF2-40B4-BE49-F238E27FC236}">
                  <a16:creationId xmlns:a16="http://schemas.microsoft.com/office/drawing/2014/main" id="{6274F063-8127-4916-87E6-38241F8F60B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38">
          <xdr14:nvContentPartPr>
            <xdr14:cNvPr id="2037" name="Ink 2036">
              <a:extLst>
                <a:ext uri="{FF2B5EF4-FFF2-40B4-BE49-F238E27FC236}">
                  <a16:creationId xmlns:a16="http://schemas.microsoft.com/office/drawing/2014/main" id="{F11403CA-7CD6-4F1F-BD6F-D270F786A68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39">
          <xdr14:nvContentPartPr>
            <xdr14:cNvPr id="2038" name="Ink 2037">
              <a:extLst>
                <a:ext uri="{FF2B5EF4-FFF2-40B4-BE49-F238E27FC236}">
                  <a16:creationId xmlns:a16="http://schemas.microsoft.com/office/drawing/2014/main" id="{7BB22230-A572-42CB-92B9-7E7AC93CD18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40">
          <xdr14:nvContentPartPr>
            <xdr14:cNvPr id="2039" name="Ink 2038">
              <a:extLst>
                <a:ext uri="{FF2B5EF4-FFF2-40B4-BE49-F238E27FC236}">
                  <a16:creationId xmlns:a16="http://schemas.microsoft.com/office/drawing/2014/main" id="{B17999F9-2E29-47E0-845B-A01209A30BA2}"/>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41">
          <xdr14:nvContentPartPr>
            <xdr14:cNvPr id="2040" name="Ink 2039">
              <a:extLst>
                <a:ext uri="{FF2B5EF4-FFF2-40B4-BE49-F238E27FC236}">
                  <a16:creationId xmlns:a16="http://schemas.microsoft.com/office/drawing/2014/main" id="{D9B0B8B6-6392-4852-9D69-97C29E55CB7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42">
          <xdr14:nvContentPartPr>
            <xdr14:cNvPr id="2041" name="Ink 2040">
              <a:extLst>
                <a:ext uri="{FF2B5EF4-FFF2-40B4-BE49-F238E27FC236}">
                  <a16:creationId xmlns:a16="http://schemas.microsoft.com/office/drawing/2014/main" id="{CEEC75FA-7689-4DDB-8F81-C8E5AEAD9987}"/>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43">
          <xdr14:nvContentPartPr>
            <xdr14:cNvPr id="2042" name="Ink 2041">
              <a:extLst>
                <a:ext uri="{FF2B5EF4-FFF2-40B4-BE49-F238E27FC236}">
                  <a16:creationId xmlns:a16="http://schemas.microsoft.com/office/drawing/2014/main" id="{71B3EEA4-4B66-4924-A53D-18BF348C3BB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44">
          <xdr14:nvContentPartPr>
            <xdr14:cNvPr id="2043" name="Ink 2042">
              <a:extLst>
                <a:ext uri="{FF2B5EF4-FFF2-40B4-BE49-F238E27FC236}">
                  <a16:creationId xmlns:a16="http://schemas.microsoft.com/office/drawing/2014/main" id="{093F452B-B491-4D82-8088-F5D2EC319531}"/>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45">
          <xdr14:nvContentPartPr>
            <xdr14:cNvPr id="2044" name="Ink 2043">
              <a:extLst>
                <a:ext uri="{FF2B5EF4-FFF2-40B4-BE49-F238E27FC236}">
                  <a16:creationId xmlns:a16="http://schemas.microsoft.com/office/drawing/2014/main" id="{6B908A66-5F94-43DF-804C-B8D9D20B8D4D}"/>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46">
          <xdr14:nvContentPartPr>
            <xdr14:cNvPr id="2045" name="Ink 2044">
              <a:extLst>
                <a:ext uri="{FF2B5EF4-FFF2-40B4-BE49-F238E27FC236}">
                  <a16:creationId xmlns:a16="http://schemas.microsoft.com/office/drawing/2014/main" id="{C77D1516-565F-4DA0-8D4C-4C96ACEA14BC}"/>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47">
          <xdr14:nvContentPartPr>
            <xdr14:cNvPr id="2046" name="Ink 2045">
              <a:extLst>
                <a:ext uri="{FF2B5EF4-FFF2-40B4-BE49-F238E27FC236}">
                  <a16:creationId xmlns:a16="http://schemas.microsoft.com/office/drawing/2014/main" id="{EB76C4CC-E670-46C0-935A-F781E1CADBA0}"/>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48">
          <xdr14:nvContentPartPr>
            <xdr14:cNvPr id="2047" name="Ink 2046">
              <a:extLst>
                <a:ext uri="{FF2B5EF4-FFF2-40B4-BE49-F238E27FC236}">
                  <a16:creationId xmlns:a16="http://schemas.microsoft.com/office/drawing/2014/main" id="{BD612851-8477-4DF6-BDF2-DE4D63BE8436}"/>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49">
          <xdr14:nvContentPartPr>
            <xdr14:cNvPr id="2048" name="Ink 2047">
              <a:extLst>
                <a:ext uri="{FF2B5EF4-FFF2-40B4-BE49-F238E27FC236}">
                  <a16:creationId xmlns:a16="http://schemas.microsoft.com/office/drawing/2014/main" id="{46186513-C129-4D4A-848F-359E997FC8AB}"/>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50">
          <xdr14:nvContentPartPr>
            <xdr14:cNvPr id="2049" name="Ink 2048">
              <a:extLst>
                <a:ext uri="{FF2B5EF4-FFF2-40B4-BE49-F238E27FC236}">
                  <a16:creationId xmlns:a16="http://schemas.microsoft.com/office/drawing/2014/main" id="{1DC9EA36-76B4-417B-A2FB-FCD096164F4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51">
          <xdr14:nvContentPartPr>
            <xdr14:cNvPr id="2050" name="Ink 2049">
              <a:extLst>
                <a:ext uri="{FF2B5EF4-FFF2-40B4-BE49-F238E27FC236}">
                  <a16:creationId xmlns:a16="http://schemas.microsoft.com/office/drawing/2014/main" id="{07F94F69-A425-4CA5-A288-1436219C2595}"/>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52">
          <xdr14:nvContentPartPr>
            <xdr14:cNvPr id="2051" name="Ink 2050">
              <a:extLst>
                <a:ext uri="{FF2B5EF4-FFF2-40B4-BE49-F238E27FC236}">
                  <a16:creationId xmlns:a16="http://schemas.microsoft.com/office/drawing/2014/main" id="{FF758418-61F3-47A0-A283-A5705FC72A64}"/>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oneCellAnchor>
    <xdr:from>
      <xdr:col>4</xdr:col>
      <xdr:colOff>1258793</xdr:colOff>
      <xdr:row>0</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053">
          <xdr14:nvContentPartPr>
            <xdr14:cNvPr id="2052" name="Ink 2051">
              <a:extLst>
                <a:ext uri="{FF2B5EF4-FFF2-40B4-BE49-F238E27FC236}">
                  <a16:creationId xmlns:a16="http://schemas.microsoft.com/office/drawing/2014/main" id="{CB2EF9A7-87C7-4075-97F6-C93D6D7BFAA3}"/>
                </a:ext>
              </a:extLst>
            </xdr14:cNvPr>
            <xdr14:cNvContentPartPr/>
          </xdr14:nvContentPartPr>
          <xdr14:nvPr macro=""/>
          <xdr14:xfrm>
            <a:off x="2676960" y="12636167"/>
            <a:ext cx="360" cy="360"/>
          </xdr14:xfrm>
        </xdr:contentPart>
      </mc:Choice>
      <mc:Fallback xmlns="">
        <xdr:pic>
          <xdr:nvPicPr>
            <xdr:cNvPr id="10" name="Ink 9">
              <a:extLst>
                <a:ext uri="{FF2B5EF4-FFF2-40B4-BE49-F238E27FC236}">
                  <a16:creationId xmlns:a16="http://schemas.microsoft.com/office/drawing/2014/main" id="{2D53597E-72EF-43F9-9BFA-205B0FFAB2A2}"/>
                </a:ext>
              </a:extLst>
            </xdr:cNvPr>
            <xdr:cNvPicPr/>
          </xdr:nvPicPr>
          <xdr:blipFill>
            <a:blip xmlns:r="http://schemas.openxmlformats.org/officeDocument/2006/relationships" r:embed="rId2"/>
            <a:stretch>
              <a:fillRect/>
            </a:stretch>
          </xdr:blipFill>
          <xdr:spPr>
            <a:xfrm>
              <a:off x="2668320" y="12627527"/>
              <a:ext cx="18000" cy="18000"/>
            </a:xfrm>
            <a:prstGeom prst="rect">
              <a:avLst/>
            </a:prstGeom>
          </xdr:spPr>
        </xdr:pic>
      </mc:Fallback>
    </mc:AlternateContent>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fwat.sharepoint.com/Asset%20Management%20Team%20New%20Structure/Demand%20Planning/Solar%20&amp;%20Populations/Population%20Projections/CC%20PE%20forcasts/supply%20demand/Copy%20of%20Adjustment%20at%20parish%20level%20from%20CC%20to%20TWUL.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C:\Michal%20Files\Ofwat%20docs\PR24\Data%20tables\Restated%20plan%20data%20tables.xlsb" TargetMode="External"/><Relationship Id="rId1" Type="http://schemas.openxmlformats.org/officeDocument/2006/relationships/externalLinkPath" Target="/Michal%20Files/Ofwat%20docs/PR24/Data%20tables/Restated%20plan%20data%20tables.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ofwat.sharepoint.com/Asset%20Investment%20Team/Asset%20Programme/CIMM%20Info%20&amp;%20RFC's/2006/5+7/Central%20Templates/5+7%20CONTROLS%20MASTER%20FILE%2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ofwat.sharepoint.com/21%20GHG%20Emissions/05)%20Half%20Year%2008-09%20GHG%20Emissions/5.2%20Data%20Analysis/WI_GHG_Estimator_Apr-Sep08v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ofwat.sharepoint.com/21%20GHG%20Emissions/07)%20Annual%2008-09%20GHG%20Emissions/7.5%20June%20Return%2009/DG_WI_GHG_Estimator_%20v3.0_200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ofwat.sharepoint.com/JR%202007/Table%2017a-g/Table%2017%20g%20Sludge/Sludge%20Children%2005%20Audit%20Fil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ofwat.sharepoint.com/Asset%20Investment%20Team/Asset%20Programme/2002%20-%202003/2003%20-%2003%20March/Programme%20Summary%20-%20Mar%2003%20FIN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ofwat.sharepoint.com/Business%20Strategy/Demand%20Planning/Solar%20&amp;%20Populations/Population%20Equivalents%20(DG%20Solar%20forms)/1999-2000%20DG/PE%20updates%20-%20working%20document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ofwat.sharepoint.com/DOCUME~1/KBLACK/LOCALS~1/Temp/FINANCE%20TEMPLAT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ws01_ml\DATA\Business%20Strategy\Strategy%20Planning\Crc%20%20CIMM%20And%20BP\Jan%2002%20CIMM\FINAL%20REPORT%20pt2\Jan%2002%20CIMM%20USED.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CCB\Draft%20Business%20Plan%202003\Part%20C\DBP03%20-%20new%20CB%20comparison%20tab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ws01_ml\DATA\Asset%20Programme\2004%20-%2003%20March\Programme%20Summary%20-%20march%20draf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ofwat.sharepoint.com/DOCUME~1/c1knight/LOCALS~1/Temp/c.notes.data/9RTG%20RBDA%20Riverside%20STW%20Digestion%20IA%20-%20TWULI.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ofwat.sharepoint.com/DOCUME~1/c1knight/LOCALS~1/Temp/c.notes.data/Cat%201%20&amp;%202%20Pollution%20List%2005&amp;04&amp;03%20Graphs%20-%200901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ofwat.sharepoint.com/DOCUME~1/J1MORTON/LOCALS~1/Temp/c.NOTES.data/Power%20Calculation%20AMR%20updat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ws01_ml\DATA\Business%20Strategy\Strategy%20Planning\CAPEX%20MONTHLY\2003%20-%2001%20January\S-D%20Jan%20CMS%20v's%20August%20CIMM%20View%20v1.5.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ofwat.sharepoint.com/DOCUME~1/STHORNE/LOCALS~1/Temp/Inflation%20Indice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ofwat.sharepoint.com/sites/wastreatassplan/AMP7/Annual%20Return/AR20/PE%20Calcs/Cess/Annual%20Return%202018/Sewerage/kwJR16%20Cess%20Main%20RT.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ofwat.sharepoint.com/My%20Office/access/Development/IA%20Test%20Spreadshee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ofwat.sharepoint.com/PP%20-%20Dave%20Allen%20-%20080129.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ofwat.sharepoint.com/reg/2005%20Waste%20Reg%20Analysis%20BR41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Q:\Asset%20Investment%20Team\Asset%20Strategy\August%20CIMM\Master%20Project%20List%20%20working%20Cop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fwat.sharepoint.com/Documents%20and%20Settings/dmoss/My%20Documents/Asset%20Programme/2003%20-%2001%20January/Waste%20Projects%20by%20Subline%20030122%20-%20Sewer%20Rehab.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fiwp04\cbc01-shared\Information%20&amp;%20Reporting\Planning%20&amp;%20Performance\Operations\TWUL%20H&amp;S%20Report\2009%2007%20-%20October%202009\New%20TWUL%20and%20Contractors%20H&amp;S%20Reports%20-%20October%202009%20v1.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ofwat.sharepoint.com/Documents%20and%20Settings/DUPTON/Desktop/Copy%20of%20PR09%20FBP%20-%20Investment%20Challenge%20Master%20v4.4%20(working).xls"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Drill2"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ofwat.sharepoint.com/CIMM%20Info%20&amp;%20RFC's/2007/Q4RF/Workbooks/WN%20&amp;%20Olympics%20project%20priority%2014011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ofwat.sharepoint.com/DOCUME~1/MWHEELER/LOCALS~1/Temp/ETG%20data%2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ofwat.sharepoint.com/21%20GHG%20Emissions/07)%20Annual%2008-09%20GHG%20Emissions/7.5%20June%20Return%2009/DG_WI_GHG_Estimator_%20v3.0_WasteMLOFWAT_200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ofwat.sharepoint.com/Business%20Strategy/Strategy%20Planning/JR%202002/Table%2011/JR02%20Key%20docs/Water%20Projects%20020322%20-%20Mains%20Renewals%2001-02%20outputs%20(95).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ofwat.sharepoint.com/DOCUME~1/jstatham/LOCALS~1/Temp/Cods%20&amp;%20Sods%202006%20Data%20Revised%20with%20Cancelled%20Bills%20Removed%20090307JM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ofwat.sharepoint.com/Documents%20and%20Settings/iforbes/My%20Documents/Ians%20Files/Outputs/The%20Regulatory%20Delivery%20Contract%20April%202005%20to%20March%202010%20-%20v3.0%20(04Nov05).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ofwat.sharepoint.com/DOCUME~1/IFORBES/LOCALS~1/Temp/c.notes.data/Raw%20GL%20ex%20T22%20%20Movements%20By%20Selected%20Process%20And%20Cost%20Centre23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ofwat.sharepoint.com/Documents%20and%20Settings/dmoss/My%20Documents/Asset%20Programme/2003%20-%2002%20February/Water%20Projects%20by%20Subline%20030219%20-%20Mains%20Re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ofwat.sharepoint.com/Business%20Strategy/Strategy%20Planning/JR%202003/Table%2015/Audit%20Folder/population%20equivalent%20report%202002%20v2.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WATER\POLLCONT\WIINVPLN\AMP3_QA\INT_COST\SW\SWINTCOS.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ofwat.sharepoint.com/DOCUME~1/GFARNETI/LOCALS~1/Temp/c.notes.data/Table%20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ofwat.sharepoint.com/DOCUME~1/GFARNETI/LOCALS~1/Temp/c.notes.data/Table%201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ofwat.sharepoint.com/DOCUME~1/GFARNETI/LOCALS~1/Temp/c.notes.data/Table%2010a.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ofwat.sharepoint.com/DOCUME~1/GFARNETI/LOCALS~1/Temp/c.notes.data/Table%201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ofwat.sharepoint.com/DOCUME~1/GFARNETI/LOCALS~1/Temp/c.notes.data/Table%201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s://ofwat.sharepoint.com/DOCUME~1/GFARNETI/LOCALS~1/Temp/c.notes.data/Table%2014.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ofwat.sharepoint.com/DOCUME~1/m1cunnin/LOCALS~1/Temp/Table%2018.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ofwat.sharepoint.com/DOCUME~1/m1cunnin/LOCALS~1/Temp/Table%20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fwat.sharepoint.com/Asset%20Investment%20Team/Asset%20Programme/CIMM%20Info%20&amp;%20RFC's/2006/Budget%20Cycle/BUDGET%20CYCLE%20CONTROLS%20MASTER%20FILE%20-%20POST%20TWULI.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ofwat.sharepoint.com/DOCUME~1/m1cunnin/LOCALS~1/Temp/Table%2020.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ofwat.sharepoint.com/DOCUME~1/m1cunnin/LOCALS~1/Temp/Table%202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ofwat.sharepoint.com/Regulation%20Managers/Regulation%20Team/Bob%20Davey/JR02/Tables%20draft/Table%2022.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ofwat.sharepoint.com/Regulation%20Managers/Regulation%20Team/Bob%20Davey/JR02/Tables%20draft/Table%2023.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ofwat.sharepoint.com/Regulation%20Managers/Regulation%20Team/Bob%20Davey/JR02/Tables%20draft/Table%2024.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s://ofwat.sharepoint.com/Regulation%20Managers/Regulation%20Team/Bob%20Davey/JR02/Tables%20draft/Table%2025.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ofwat.sharepoint.com/Regulation%20Managers/Regulation%20Team/Bob%20Davey/JR02/Tables%20draft/Table%2026.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ofwat.sharepoint.com/Regulation%20Managers/Regulation%20Team/Bob%20Davey/JR02/Tables%20draft/Table%2027.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ofwat.sharepoint.com/Regulation%20Managers/Regulation%20Team/Bob%20Davey/JR02/Tables%20draft/Table%2028.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ofwat.sharepoint.com/Regulation%20Managers/Regulation%20Team/Bob%20Davey/JR02/Tables%20draft/Table%202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ofwat.sharepoint.com/CCB/Draft%20Business%20Plan%202003/Part%20C/DBP03%20-%20new%20CB%20comparison%20tables.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s://ofwat.sharepoint.com/DOCUME~1/GFARNETI/LOCALS~1/Temp/c.notes.data/Table%203.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s://ofwat.sharepoint.com/Regulation%20Managers/Regulation%20Team/Bob%20Davey/JR02/Tables%20draft/Table%2030.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ofwat.sharepoint.com/Regulation%20Managers/Regulation%20Team/Bob%20Davey/JR02/Tables%20draft/Table%203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ofwat.sharepoint.com/Regulation%20Managers/Regulation%20Team/Bob%20Davey/JR02/Tables%20draft/Table%2032.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ofwat.sharepoint.com/Regulation%20Managers/Regulation%20Team/Bob%20Davey/JR02/Tables%20draft/Table%2032a.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ofwat.sharepoint.com/Regulation%20Managers/Regulation%20Team/Bob%20Davey/JR02/Tables%20draft/Table%2033.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https://ofwat.sharepoint.com/Regulation%20Managers/Regulation%20Team/Bob%20Davey/JR02/Tables%20draft/Table%2034.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https://ofwat.sharepoint.com/Regulation%20Managers/Regulation%20Team/Bob%20Davey/JR02/Tables%20draft/Table%2035.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https://ofwat.sharepoint.com/Monopoly/JR02/JR02/Bob/Audit/Table%2035%20A%20&amp;%20B%20&amp;%2037%20JR0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s://ofwat.sharepoint.com/Regulation%20Managers/Regulation%20Team/Bob%20Davey/JR02/Tables%20draft/Table%2035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rfiwp01\wws07-Shared\Asset%20Investment%20Team\Asset%20Programme\CIMM%20Info%20&amp;%20RFC's\2006\5+7\Programme%20Manager%20Workbooks\Other.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https://ofwat.sharepoint.com/Regulation%20Managers/Regulation%20Team/Bob%20Davey/JR02/Tables%20draft/Table%2036.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ofwat.sharepoint.com/DOCUME~1/GFARNETI/LOCALS~1/Temp/c.notes.data/Table%204.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s://ofwat.sharepoint.com/DOCUME~1/GFARNETI/LOCALS~1/Temp/c.notes.data/Table%205.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https://ofwat.sharepoint.com/DOCUME~1/GFARNETI/LOCALS~1/Temp/c.notes.data/Table%206.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ofwat.sharepoint.com/DOCUME~1/GFARNETI/LOCALS~1/Temp/c.notes.data/Table%20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ofwat.sharepoint.com/DOCUME~1/GFARNETI/LOCALS~1/Temp/c.notes.data/Table%208.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s://ofwat.sharepoint.com/JR%202004/Table%2012/JR03%20Table%2012%20%20-Final%20for%20V3.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https://ofwat.sharepoint.com/Regulation%20Managers/Regulation%20Team/Aly%20Hawkins/June%20Return%202000/JR00%20submission/JRics/JR00TMS.XLS" TargetMode="External"/></Relationships>
</file>

<file path=xl/externalLinks/_rels/externalLink78.xml.rels><?xml version="1.0" encoding="UTF-8" standalone="yes"?>
<Relationships xmlns="http://schemas.openxmlformats.org/package/2006/relationships"><Relationship Id="rId2" Type="http://schemas.openxmlformats.org/officeDocument/2006/relationships/externalLinkPath" Target="https://thameswater-my.sharepoint.com/personal/michal_filonowicz_thameswater_co_uk/Documents/Desktop/delete/DD%20PD11-12%20v2.xlsx" TargetMode="External"/><Relationship Id="rId1" Type="http://schemas.openxmlformats.org/officeDocument/2006/relationships/externalLinkPath" Target="https://thameswater-my.sharepoint.com/personal/michal_filonowicz_thameswater_co_uk/Documents/Desktop/delete/DD%20PD11-12%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ofwat.sharepoint.com/Asset%20Strategy%20Waste%20&amp;%20Water/Key%20Docs/Financials/Historic%20Spend%20Analysis%20-%20AMP1%20to%204%20(V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ofwat.sharepoint.com/JR%202006/Financials/Table%2032%20Version%2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t"/>
      <sheetName val="Lists"/>
      <sheetName val="Sheet1"/>
      <sheetName val="VariablesInput"/>
      <sheetName val="Copy of Adjustment at parish le"/>
    </sheetNames>
    <sheetDataSet>
      <sheetData sheetId="0" refreshError="1"/>
      <sheetData sheetId="1" refreshError="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ut_OUT"/>
      <sheetName val="fOut_OUT8"/>
      <sheetName val="fOut_RR"/>
      <sheetName val="fOut_CW"/>
      <sheetName val="fOut_CW_MAN"/>
      <sheetName val="fOut_CWW"/>
      <sheetName val="fOut_CWW_MAN"/>
      <sheetName val="fOut_RES"/>
      <sheetName val="fOut_BIO"/>
      <sheetName val="fOut_RET"/>
      <sheetName val="fOut_RET_MAN"/>
      <sheetName val="fOut_DS"/>
      <sheetName val="fOut_DS_MAN"/>
      <sheetName val="fOut_LS"/>
      <sheetName val="fOut_LS_MAN"/>
      <sheetName val="fOut_SUP"/>
      <sheetName val="fOut_SUP_MAN"/>
      <sheetName val="fOut_SUM"/>
      <sheetName val="fOut_PD"/>
      <sheetName val="fOut_PD_MAN"/>
      <sheetName val="fOut_APR"/>
      <sheetName val="Introduction"/>
      <sheetName val="Validation"/>
      <sheetName val="Lists"/>
      <sheetName val="PC lists"/>
      <sheetName val="PC info"/>
      <sheetName val="OUT &gt;&gt;"/>
      <sheetName val="OUT1"/>
      <sheetName val="OUT2"/>
      <sheetName val="OUT3"/>
      <sheetName val="OUT4"/>
      <sheetName val="OUT5"/>
      <sheetName val="OUT6"/>
      <sheetName val="OUT7"/>
      <sheetName val="OUT8"/>
      <sheetName val="OUT9"/>
      <sheetName val="OUT10"/>
      <sheetName val="RR &gt;&gt;"/>
      <sheetName val="RR1"/>
      <sheetName val="RR2"/>
      <sheetName val="RR3"/>
      <sheetName val="RR4"/>
      <sheetName val="RR5"/>
      <sheetName val="RR6"/>
      <sheetName val="RR7"/>
      <sheetName val="RR8"/>
      <sheetName val="RR9"/>
      <sheetName val="RR10"/>
      <sheetName val="RR11"/>
      <sheetName val="RR12"/>
      <sheetName val="RR13"/>
      <sheetName val="RR14"/>
      <sheetName val="RR15"/>
      <sheetName val="RR16"/>
      <sheetName val="RR17"/>
      <sheetName val="RR18"/>
      <sheetName val="RR19"/>
      <sheetName val="RR20"/>
      <sheetName val="RR21"/>
      <sheetName val="RR22"/>
      <sheetName val="RR23"/>
      <sheetName val="RR24"/>
      <sheetName val="RR25"/>
      <sheetName val="RR26"/>
      <sheetName val="RR27"/>
      <sheetName val="RR27a"/>
      <sheetName val="RR28"/>
      <sheetName val="RR29"/>
      <sheetName val="RR30"/>
      <sheetName val="CW &gt;&gt;"/>
      <sheetName val="CW1"/>
      <sheetName val="CW1a"/>
      <sheetName val="CW2"/>
      <sheetName val="CW3"/>
      <sheetName val="CW4"/>
      <sheetName val="CW5"/>
      <sheetName val="CW6"/>
      <sheetName val="CLEAR_SHEET"/>
      <sheetName val="CW7"/>
      <sheetName val="CW8"/>
      <sheetName val="CW9"/>
      <sheetName val="CW10"/>
      <sheetName val="CW11"/>
      <sheetName val="CW12"/>
      <sheetName val="CW13"/>
      <sheetName val="CW14"/>
      <sheetName val="CW15"/>
      <sheetName val="CW16"/>
      <sheetName val="CW17"/>
      <sheetName val="CW18"/>
      <sheetName val="CW19"/>
      <sheetName val="CW20"/>
      <sheetName val="CW21"/>
      <sheetName val="CWW &gt;&gt;"/>
      <sheetName val="CWW1"/>
      <sheetName val="CWW1a"/>
      <sheetName val="CWW2"/>
      <sheetName val="CWW3"/>
      <sheetName val="CWW4"/>
      <sheetName val="CWW5"/>
      <sheetName val="CWW6"/>
      <sheetName val="CWW7a"/>
      <sheetName val="CWW7b"/>
      <sheetName val="CWW7c"/>
      <sheetName val="CWW8"/>
      <sheetName val="CWW9"/>
      <sheetName val="CWW10"/>
      <sheetName val="CWW11"/>
      <sheetName val="CWW12"/>
      <sheetName val="CWW13"/>
      <sheetName val="CWW14"/>
      <sheetName val="CWW15"/>
      <sheetName val="CWW16"/>
      <sheetName val="CWW17"/>
      <sheetName val="CWW18"/>
      <sheetName val="CWW19"/>
      <sheetName val="CWW20"/>
      <sheetName val="CWW21"/>
      <sheetName val="CWW22"/>
      <sheetName val="RES &gt;&gt;"/>
      <sheetName val="RES1"/>
      <sheetName val="BIO &gt;&gt;"/>
      <sheetName val="BIO1"/>
      <sheetName val="BIO2"/>
      <sheetName val="BIO3a"/>
      <sheetName val="BIO3b"/>
      <sheetName val="BIO4"/>
      <sheetName val="BIO5"/>
      <sheetName val="BIO6"/>
      <sheetName val="RET &gt;&gt;"/>
      <sheetName val="RET1"/>
      <sheetName val="RET1a"/>
      <sheetName val="RET2"/>
      <sheetName val="RET3"/>
      <sheetName val="RET4"/>
      <sheetName val="DS &gt;&gt;"/>
      <sheetName val="DS1e"/>
      <sheetName val="DS1w"/>
      <sheetName val="DS2e"/>
      <sheetName val="DS2w"/>
      <sheetName val="DS3"/>
      <sheetName val="DS4"/>
      <sheetName val="DS5"/>
      <sheetName val="DS6"/>
      <sheetName val="LS &gt;&gt;"/>
      <sheetName val="LS1"/>
      <sheetName val="LS2"/>
      <sheetName val="LS3"/>
      <sheetName val="LS3a"/>
      <sheetName val="LS3b"/>
      <sheetName val="LS3c"/>
      <sheetName val="LS3d"/>
      <sheetName val="LS3e"/>
      <sheetName val="LS3f"/>
      <sheetName val="LS3g"/>
      <sheetName val="LS3h"/>
      <sheetName val="LS3i"/>
      <sheetName val="LS4"/>
      <sheetName val="LS4a"/>
      <sheetName val="LS4b"/>
      <sheetName val="LS4c"/>
      <sheetName val="LS4d"/>
      <sheetName val="LS4e"/>
      <sheetName val="LS4f"/>
      <sheetName val="LS4g"/>
      <sheetName val="LS4h"/>
      <sheetName val="LS4i"/>
      <sheetName val="LS5"/>
      <sheetName val="LS6"/>
      <sheetName val="LS7"/>
      <sheetName val="SUP &gt;&gt;"/>
      <sheetName val="SUP1A"/>
      <sheetName val="SUP1B"/>
      <sheetName val="SUP4"/>
      <sheetName val="SUP5"/>
      <sheetName val="SUP6"/>
      <sheetName val="SUP7"/>
      <sheetName val="SUP8"/>
      <sheetName val="SUP9"/>
      <sheetName val="SUP10"/>
      <sheetName val="SUP11"/>
      <sheetName val="SUP12"/>
      <sheetName val="SUP13"/>
      <sheetName val="SUP14"/>
      <sheetName val="SUP15"/>
      <sheetName val="SUM &gt;&gt;"/>
      <sheetName val="SUM1"/>
      <sheetName val="SUM2"/>
      <sheetName val="SUM3"/>
      <sheetName val="SUM4"/>
      <sheetName val="PD &gt;&gt;"/>
      <sheetName val="PD1"/>
      <sheetName val="PD2"/>
      <sheetName val="PD3"/>
      <sheetName val="PD4"/>
      <sheetName val="PD5"/>
      <sheetName val="PD6"/>
      <sheetName val="PD7"/>
      <sheetName val="PD7a"/>
      <sheetName val="PD8"/>
      <sheetName val="PD9"/>
      <sheetName val="PD10"/>
      <sheetName val="PD11"/>
      <sheetName val="PD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sheetData sheetId="20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Data"/>
      <sheetName val="Linked Budgets"/>
      <sheetName val="TTD"/>
      <sheetName val="Key Summary"/>
      <sheetName val="2006 Track"/>
      <sheetName val="2007 PF (Old)"/>
      <sheetName val="2006 Variances"/>
      <sheetName val="AMP"/>
      <sheetName val="AMP Variances"/>
      <sheetName val="2007"/>
      <sheetName val="2007 Variances"/>
      <sheetName val="Deliverer Split"/>
      <sheetName val="PPM Run Rates"/>
      <sheetName val="Summary"/>
      <sheetName val="BP Reg"/>
      <sheetName val="SW1"/>
      <sheetName val="SW2"/>
      <sheetName val="SW3"/>
      <sheetName val="SW4"/>
      <sheetName val="BP1"/>
      <sheetName val="Water"/>
      <sheetName val="Waste"/>
      <sheetName val="Changes"/>
      <sheetName val="SW9"/>
      <sheetName val="Risk Top 15"/>
      <sheetName val="FD by Service"/>
      <sheetName val="Action Plan Run Rate"/>
      <sheetName val="100m Reduction"/>
      <sheetName val="BP Cal"/>
      <sheetName val="Overview Cal"/>
      <sheetName val="SW6"/>
      <sheetName val="Overview Reg (PM)"/>
      <sheetName val="Overhead assessment"/>
      <sheetName val="Troubleshooting"/>
      <sheetName val="2006 Profile"/>
      <sheetName val="2007 Profile"/>
      <sheetName val="2008 Profile"/>
      <sheetName val="Programme Manager Cntrls 0506"/>
      <sheetName val="BP Controls Outturn"/>
      <sheetName val="CMS Programme"/>
      <sheetName val="Key_Summary"/>
      <sheetName val="2006_Track"/>
      <sheetName val="2007_PF_(Old)"/>
      <sheetName val="2006_Variances"/>
      <sheetName val="AMP_Variances"/>
      <sheetName val="2007_Variances"/>
      <sheetName val="Deliverer_Split"/>
      <sheetName val="PPM_Run_Rates"/>
      <sheetName val="BP_Reg"/>
      <sheetName val="Risk_Top_15"/>
      <sheetName val="FD_by_Service"/>
      <sheetName val="Action_Plan_Run_Rate"/>
      <sheetName val="100m_Reduction"/>
      <sheetName val="BP_Cal"/>
      <sheetName val="Overview_Cal"/>
      <sheetName val="Overview_Reg_(PM)"/>
      <sheetName val="Overhead_assessment"/>
      <sheetName val="2006_Profile"/>
      <sheetName val="2007_Profile"/>
      <sheetName val="2008_Profile"/>
      <sheetName val="Programme_Manager_Cntrls_0506"/>
      <sheetName val="BP_Controls_Outturn"/>
      <sheetName val="Graph_Data"/>
      <sheetName val="Linked_Budgets"/>
      <sheetName val="CMS_Programme"/>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page"/>
      <sheetName val="Guide"/>
      <sheetName val="Drinking"/>
      <sheetName val="Sewage"/>
      <sheetName val="Sewage Sludge"/>
      <sheetName val="Sludge_Guide"/>
      <sheetName val="Admin"/>
      <sheetName val="Transport"/>
      <sheetName val="Electricity details"/>
      <sheetName val="Conversion components"/>
      <sheetName val="Out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page"/>
      <sheetName val="Guide"/>
      <sheetName val="Drinking"/>
      <sheetName val="Sewage"/>
      <sheetName val="Sewage Sludge"/>
      <sheetName val="Sludge_Guide"/>
      <sheetName val="Admin"/>
      <sheetName val="Transport"/>
      <sheetName val="Electricity details"/>
      <sheetName val="Conversion components"/>
      <sheetName val="Output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R05 Matrix1"/>
      <sheetName val="JR05 Matrix2"/>
      <sheetName val="Sludge Centres List"/>
      <sheetName val="IMPORTS1"/>
      <sheetName val="IMPORTS2"/>
      <sheetName val="Destination JR03"/>
      <sheetName val="Destination JR05"/>
      <sheetName val="Category"/>
      <sheetName val="JR05 BK_CX data"/>
      <sheetName val="JR04 Incinerators"/>
      <sheetName val="JR05 PE"/>
      <sheetName val="JR05 STW Lis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ssTarget"/>
      <sheetName val="IncomeTarget"/>
      <sheetName val="Summary"/>
      <sheetName val="Detail Yr2 by Deliverer"/>
      <sheetName val="Detail Yr3"/>
      <sheetName val="Detail Yr3 by Deliverer"/>
      <sheetName val="Detail Yr4"/>
      <sheetName val="Detail Yr4 by Deliverer"/>
      <sheetName val="Detail Yr5"/>
      <sheetName val="Detail Yr5 by Deliverer"/>
      <sheetName val="Paste Data Here"/>
      <sheetName val="Copy from here"/>
      <sheetName val="TX"/>
      <sheetName val="Code"/>
      <sheetName val="Module1"/>
      <sheetName val="Assum"/>
      <sheetName val="Detail_Yr2_by_Deliverer"/>
      <sheetName val="Detail_Yr3"/>
      <sheetName val="Detail_Yr3_by_Deliverer"/>
      <sheetName val="Detail_Yr4"/>
      <sheetName val="Detail_Yr4_by_Deliverer"/>
      <sheetName val="Detail_Yr5"/>
      <sheetName val="Detail_Yr5_by_Deliverer"/>
      <sheetName val="Paste_Data_Here"/>
      <sheetName val="Copy_from_he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
      <sheetName val="CAPITAL Detail"/>
      <sheetName val="IRE3RDCAP CM"/>
      <sheetName val="OPEX CM"/>
      <sheetName val="IRE Detail"/>
      <sheetName val="SUM"/>
      <sheetName val="OPEX"/>
      <sheetName val="3RD Detail"/>
      <sheetName val="Finance"/>
      <sheetName val="Contractor Summary"/>
      <sheetName val="OVERALL"/>
      <sheetName val="IRE3RDCAP YTD"/>
      <sheetName val="OPEX YTD"/>
      <sheetName val="CHECK"/>
      <sheetName val="MENU"/>
      <sheetName val="CAPITAL Journal"/>
      <sheetName val="VIEW"/>
      <sheetName val="DETAIL"/>
      <sheetName val="IRE3RDCAP"/>
      <sheetName val="Volumes"/>
      <sheetName val="Cost"/>
      <sheetName val="Budget"/>
      <sheetName val="WOREF"/>
      <sheetName val="Mapping"/>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Detail"/>
      <sheetName val="IRE3RDCAP CM"/>
      <sheetName val="OPEX CM"/>
      <sheetName val="IRE Detail"/>
      <sheetName val="SUM"/>
      <sheetName val="OPEX"/>
      <sheetName val="3RD Detail"/>
      <sheetName val="Finance"/>
      <sheetName val="Contractor Summary"/>
      <sheetName val="OVERALL"/>
      <sheetName val="IRE3RDCAP YTD"/>
      <sheetName val="OPEX YTD"/>
      <sheetName val="CHECK"/>
      <sheetName val="MENU"/>
      <sheetName val="CAPITAL Journal"/>
      <sheetName val="VIEW"/>
      <sheetName val="DETAIL"/>
      <sheetName val="IRE3RDCAP"/>
      <sheetName val="Volumes"/>
      <sheetName val="Cost"/>
      <sheetName val="Budget"/>
      <sheetName val="WOREF"/>
      <sheetName val="Mapping"/>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
      <sheetName val="Table 6 Prop"/>
      <sheetName val="Table 1"/>
      <sheetName val="T1 Raw Data"/>
      <sheetName val="T2 Raw QBEG Capex"/>
      <sheetName val="T2 Raw Income By Type"/>
      <sheetName val="Table 3"/>
      <sheetName val="SD Outputs OHead "/>
      <sheetName val="T3 Raw Data"/>
      <sheetName val="Table 4"/>
      <sheetName val="Table 5"/>
      <sheetName val="Variances Ohead"/>
      <sheetName val="Table 6 Control"/>
      <sheetName val="Table 6 Original"/>
      <sheetName val="Table 6 Prop 240102"/>
      <sheetName val="Table 6 Prop (-£17m)"/>
      <sheetName val="Table 6 Var"/>
      <sheetName val="Table 6 Var (-£17m)"/>
      <sheetName val="Table 6 Var (within Jan CIMM)"/>
      <sheetName val="T6 Capex_Income Raw Data"/>
      <sheetName val="S_D Story"/>
      <sheetName val="SD Costs OHead"/>
      <sheetName val="London Treatment"/>
      <sheetName val="Revised Targets for 01 £17m net"/>
      <sheetName val="Leakage 02_03"/>
      <sheetName val="Customer Led Estimates"/>
      <sheetName val="Sub-Line Targets"/>
      <sheetName val="Combined Graph"/>
      <sheetName val="Opex BP Graph"/>
      <sheetName val="Financial Summary"/>
      <sheetName val="Variance Water"/>
      <sheetName val="Variance Waste"/>
      <sheetName val="Variance Summary"/>
      <sheetName val="01_02  Pos Acc Clearance"/>
      <sheetName val="Aplan Target Oheads"/>
      <sheetName val="D Davey FD"/>
      <sheetName val="£17m"/>
      <sheetName val="Income OHead"/>
      <sheetName val="Raw Approved Action Plan"/>
      <sheetName val="Income Breakdown"/>
      <sheetName val="Strat To Reg Outputs"/>
      <sheetName val="Raw CMS Subline"/>
      <sheetName val="Calendar Yr Analysis"/>
      <sheetName val="Table 1 Sep 01"/>
      <sheetName val="T1_2 Raw Data Sep 01"/>
      <sheetName val="Table 2 Old"/>
      <sheetName val="Table 3 Sep 01"/>
      <sheetName val="T3 Capex_Income Sep 01"/>
      <sheetName val="Table 5 Sep 01"/>
      <sheetName val="Table 4 Sep 01"/>
      <sheetName val="T4 Raw Data Sep 01"/>
      <sheetName val="Table 7 Sep 01"/>
      <sheetName val="T7 Raw Greater Than 5M Sep 01"/>
      <sheetName val="Proposed SubLines Sep 01"/>
      <sheetName val="Approved SubLines Sep 01"/>
      <sheetName val="Approved Sub-Lines IRE Sep 01"/>
      <sheetName val="cust led summ Sep 01"/>
      <sheetName val="Summary Water June"/>
      <sheetName val="Summary Waste  June"/>
      <sheetName val="Jan 01 AP totals"/>
      <sheetName val="Jan AP Variances "/>
      <sheetName val="Leakage IRE"/>
      <sheetName val="02-03 Profile  IF corrections"/>
      <sheetName val="Financial Summary Old"/>
      <sheetName val="Sheet3"/>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 Cost Base"/>
      <sheetName val="98 Cost Base"/>
      <sheetName val="BP99"/>
      <sheetName val="C3I(new)"/>
      <sheetName val="C3J(new)"/>
    </sheetNames>
    <sheetDataSet>
      <sheetData sheetId="0" refreshError="1"/>
      <sheetData sheetId="1" refreshError="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etail Yr2 by Deliverer"/>
      <sheetName val="Detail Yr3"/>
      <sheetName val="Detail Yr3 by Deliverer"/>
      <sheetName val="Detail Yr4"/>
      <sheetName val="Detail Yr4 by Deliverer"/>
      <sheetName val="Detail Yr5"/>
      <sheetName val="Detail Yr5 by Deliverer"/>
      <sheetName val="Paste Data Here"/>
      <sheetName val="IncomeTarget"/>
      <sheetName val="GrossTarget"/>
      <sheetName val="Copy from here"/>
      <sheetName val="TX"/>
      <sheetName val="Code"/>
      <sheetName val="Module1"/>
      <sheetName val="Bridge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Tables"/>
      <sheetName val="Option0"/>
      <sheetName val="Summarysheet "/>
      <sheetName val="Chosen option - P&amp;L Impact"/>
      <sheetName val="Option0-Depr"/>
      <sheetName val="Option1"/>
      <sheetName val="Option1-Depr"/>
      <sheetName val="Option2"/>
      <sheetName val="Option2-Depr"/>
      <sheetName val="Option3"/>
      <sheetName val="Option3-Depr"/>
      <sheetName val="Option4"/>
      <sheetName val="Option4-Depr"/>
      <sheetName val="SublineLookup"/>
      <sheetName val="Look up"/>
      <sheetName val="Notes"/>
      <sheetName val="Blank1"/>
      <sheetName val="Blank2"/>
      <sheetName val="Blank3"/>
      <sheetName val="Blank4"/>
      <sheetName val="Blank5"/>
      <sheetName val="Dialog1"/>
      <sheetName val="Dialog2"/>
      <sheetName val="HiddenSheet"/>
      <sheetName val="Module1"/>
      <sheetName val="Module2"/>
      <sheetName val="Module3"/>
      <sheetName val="Module4"/>
    </sheetNames>
    <sheetDataSet>
      <sheetData sheetId="0" refreshError="1"/>
      <sheetData sheetId="1" refreshError="1"/>
      <sheetData sheetId="2"/>
      <sheetData sheetId="3"/>
      <sheetData sheetId="4"/>
      <sheetData sheetId="5" refreshError="1"/>
      <sheetData sheetId="6"/>
      <sheetData sheetId="7"/>
      <sheetData sheetId="8" refreshError="1"/>
      <sheetData sheetId="9"/>
      <sheetData sheetId="10" refreshError="1"/>
      <sheetData sheetId="11"/>
      <sheetData sheetId="12" refreshError="1"/>
      <sheetData sheetId="13"/>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4 Incident List (TW &amp; EA)"/>
      <sheetName val="2005 Compliance"/>
      <sheetName val="2005 Incident List (TW &amp; EA)"/>
      <sheetName val="2005 Tideway Incident List"/>
      <sheetName val="Root Cause Graph"/>
      <sheetName val="Graphs"/>
      <sheetName val="2003 Tideway Incidents"/>
      <sheetName val="2003 Incident List "/>
    </sheetNames>
    <sheetDataSet>
      <sheetData sheetId="0" refreshError="1"/>
      <sheetData sheetId="1" refreshError="1"/>
      <sheetData sheetId="2" refreshError="1"/>
      <sheetData sheetId="3"/>
      <sheetData sheetId="4"/>
      <sheetData sheetId="5"/>
      <sheetData sheetId="6"/>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rry Webb Energy Costs"/>
      <sheetName val="Power Calculation"/>
    </sheetNames>
    <sheetDataSet>
      <sheetData sheetId="0" refreshError="1"/>
      <sheetData sheetId="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n Position"/>
      <sheetName val="Supply_Demand_Water"/>
      <sheetName val="Supply Demand"/>
      <sheetName val="Aug CIMM S-D"/>
      <sheetName val="Efficiency saving"/>
      <sheetName val="March-May variance"/>
      <sheetName val="Desal Jan 03"/>
      <sheetName val="Ass"/>
      <sheetName val="Paste Data Here"/>
      <sheetName val="Jan_Position"/>
      <sheetName val="Supply_Demand"/>
      <sheetName val="Aug_CIMM_S-D"/>
      <sheetName val="Efficiency_saving"/>
      <sheetName val="March-May_variance"/>
      <sheetName val="Desal_Jan_03"/>
      <sheetName val="Paste_Data_Here"/>
      <sheetName val="Jan_Position1"/>
      <sheetName val="Supply_Demand1"/>
      <sheetName val="Aug_CIMM_S-D1"/>
      <sheetName val="Efficiency_saving1"/>
      <sheetName val="March-May_variance1"/>
      <sheetName val="Desal_Jan_031"/>
      <sheetName val="Paste_Data_Her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s"/>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1"/>
      <sheetName val="Output CSV file"/>
      <sheetName val="JR Table"/>
      <sheetName val="KW Table"/>
      <sheetName val="Pivot"/>
      <sheetName val="Data"/>
      <sheetName val="Lines"/>
      <sheetName val="Sites"/>
      <sheetName val="Illegals"/>
    </sheetNames>
    <sheetDataSet>
      <sheetData sheetId="0"/>
      <sheetData sheetId="1"/>
      <sheetData sheetId="2"/>
      <sheetData sheetId="3"/>
      <sheetData sheetId="4"/>
      <sheetData sheetId="5"/>
      <sheetData sheetId="6"/>
      <sheetData sheetId="7"/>
      <sheetData sheetId="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Tables"/>
      <sheetName val="Details"/>
      <sheetName val="Chart All Options"/>
      <sheetName val="Chart Cash Value(single option)"/>
      <sheetName val="Notes"/>
      <sheetName val="Summarysheet "/>
      <sheetName val="Chosen option - P&amp;L Impact"/>
      <sheetName val="Option0"/>
      <sheetName val="Option1"/>
      <sheetName val="Option2"/>
      <sheetName val="Option3"/>
      <sheetName val="Option4"/>
      <sheetName val="Budget 2001"/>
      <sheetName val="Chart_All_Options"/>
      <sheetName val="Chart_Cash_Value(single_option)"/>
      <sheetName val="Summarysheet_"/>
      <sheetName val="Chosen_option_-_P&amp;L_Impact"/>
      <sheetName val="Budget_2001"/>
    </sheetNames>
    <sheetDataSet>
      <sheetData sheetId="0" refreshError="1"/>
      <sheetData sheetId="1"/>
      <sheetData sheetId="2" refreshError="1"/>
      <sheetData sheetId="3" refreshError="1"/>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ON PLAN COSTS CHECK TABLES"/>
      <sheetName val="Customer Led Water"/>
      <sheetName val="Leakage"/>
      <sheetName val="Mains Serviceability"/>
      <sheetName val="Network Upgrade"/>
      <sheetName val="LU"/>
      <sheetName val="Supply Demand Water"/>
      <sheetName val="Thames Gateway"/>
      <sheetName val="Water Process Quality"/>
      <sheetName val="Water Process Serviceability"/>
      <sheetName val="Customer Led Waste"/>
      <sheetName val="Sewer Rehabilitation"/>
      <sheetName val="Sewerage Quality"/>
      <sheetName val="Supply Demand Waste"/>
      <sheetName val="Flooding"/>
      <sheetName val="Odour"/>
      <sheetName val="Tideway"/>
      <sheetName val="Waste Process Quality"/>
      <sheetName val="Waste Process Serviceability"/>
      <sheetName val="Information Systems"/>
      <sheetName val="Metering"/>
      <sheetName val="Minor Strategies"/>
      <sheetName val="Other Action Plans"/>
      <sheetName val="Water Priority Zero"/>
      <sheetName val="Waste Priority Zero"/>
      <sheetName val="Other Priority Zero"/>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wer Calculation"/>
      <sheetName val="2004_05 (2)"/>
      <sheetName val="2004_05"/>
      <sheetName val="ACTUAL PROV BUDGET 04"/>
      <sheetName val="ACTUAL PROV BUDGET 05"/>
    </sheetNames>
    <sheetDataSet>
      <sheetData sheetId="0" refreshError="1"/>
      <sheetData sheetId="1" refreshError="1"/>
      <sheetData sheetId="2" refreshError="1"/>
      <sheetData sheetId="3" refreshError="1"/>
      <sheetData sheetId="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ficiencies"/>
      <sheetName val="OWNDEL LookUp"/>
      <sheetName val="APlan Post Eff  Rounded"/>
      <sheetName val="APlan  Var Post Eff_July"/>
      <sheetName val="APlan Summary July"/>
      <sheetName val="APlan Post Eff "/>
      <sheetName val="FD Analysis"/>
      <sheetName val="FD Var"/>
      <sheetName val="FD Var  summ"/>
      <sheetName val="FD Var  net summ "/>
      <sheetName val="APlan Aug Pre eff"/>
      <sheetName val="Eff Summ"/>
      <sheetName val="APlan Vol Var"/>
      <sheetName val="Combined Graph"/>
      <sheetName val="BP Controls"/>
      <sheetName val="Projects"/>
      <sheetName val="Removed"/>
      <sheetName val="Gross Income Net"/>
      <sheetName val="Risks Excluded"/>
      <sheetName val="APlan Aug Pre eff by Del"/>
      <sheetName val="APlan Vol Var by Del"/>
      <sheetName val="APlan Ops Unspent"/>
      <sheetName val="APlan Ops effic"/>
      <sheetName val="APlan Eng Unspent"/>
      <sheetName val="APlan Eng Effic %"/>
      <sheetName val="APlan Eng effic"/>
      <sheetName val="APlan CustC Unspent"/>
      <sheetName val="APlan CustC effic"/>
      <sheetName val="APlan SupSvs Unspent"/>
      <sheetName val="APlan SupSvs effic"/>
      <sheetName val="APlan Total Efficiencies"/>
      <sheetName val="Owner &amp; Vol"/>
      <sheetName val="Eng Savings"/>
      <sheetName val="IRE Table 6 Pre Eff"/>
      <sheetName val="IRE Table 6 Post Eff"/>
      <sheetName val="Owner and Deliverer Report"/>
      <sheetName val="Owner and Del by Years PRE EFF"/>
      <sheetName val="Owner and Del by Years POST EFF"/>
      <sheetName val="OwnDel Table6Format"/>
      <sheetName val="Minor Owners and Deliverers"/>
      <sheetName val="Raw OwnDel2"/>
      <sheetName val="RAW IRE"/>
      <sheetName val="Raw OwnDel1"/>
      <sheetName val="Owner Profile"/>
      <sheetName val="Deliverer profile"/>
      <sheetName val="Owner and Del by Years (2)"/>
      <sheetName val="Ass"/>
      <sheetName val="pivot"/>
      <sheetName val="OWNDEL_LookUp"/>
      <sheetName val="APlan_Post_Eff__Rounded"/>
      <sheetName val="APlan__Var_Post_Eff_July"/>
      <sheetName val="APlan_Summary_July"/>
      <sheetName val="APlan_Post_Eff_"/>
      <sheetName val="FD_Analysis"/>
      <sheetName val="FD_Var"/>
      <sheetName val="FD_Var__summ"/>
      <sheetName val="FD_Var__net_summ_"/>
      <sheetName val="APlan_Aug_Pre_eff"/>
      <sheetName val="Eff_Summ"/>
      <sheetName val="APlan_Vol_Var"/>
      <sheetName val="Combined_Graph"/>
      <sheetName val="BP_Controls"/>
      <sheetName val="Gross_Income_Net"/>
      <sheetName val="Risks_Excluded"/>
      <sheetName val="APlan_Aug_Pre_eff_by_Del"/>
      <sheetName val="APlan_Vol_Var_by_Del"/>
      <sheetName val="APlan_Ops_Unspent"/>
      <sheetName val="APlan_Ops_effic"/>
      <sheetName val="APlan_Eng_Unspent"/>
      <sheetName val="APlan_Eng_Effic_%"/>
      <sheetName val="APlan_Eng_effic"/>
      <sheetName val="APlan_CustC_Unspent"/>
      <sheetName val="APlan_CustC_effic"/>
      <sheetName val="APlan_SupSvs_Unspent"/>
      <sheetName val="APlan_SupSvs_effic"/>
      <sheetName val="APlan_Total_Efficiencies"/>
      <sheetName val="Owner_&amp;_Vol"/>
      <sheetName val="Eng_Savings"/>
      <sheetName val="IRE_Table_6_Pre_Eff"/>
      <sheetName val="IRE_Table_6_Post_Eff"/>
      <sheetName val="Owner_and_Deliverer_Report"/>
      <sheetName val="Owner_and_Del_by_Years_PRE_EFF"/>
      <sheetName val="Owner_and_Del_by_Years_POST_EFF"/>
      <sheetName val="OwnDel_Table6Format"/>
      <sheetName val="Minor_Owners_and_Deliverers"/>
      <sheetName val="Raw_OwnDel2"/>
      <sheetName val="RAW_IRE"/>
      <sheetName val="Raw_OwnDel1"/>
      <sheetName val="Owner_Profile"/>
      <sheetName val="Deliverer_profile"/>
      <sheetName val="Owner_and_Del_by_Years_(2)"/>
      <sheetName val="OWNDEL_LookUp1"/>
      <sheetName val="APlan_Post_Eff__Rounded1"/>
      <sheetName val="APlan__Var_Post_Eff_July1"/>
      <sheetName val="APlan_Summary_July1"/>
      <sheetName val="APlan_Post_Eff_1"/>
      <sheetName val="FD_Analysis1"/>
      <sheetName val="FD_Var1"/>
      <sheetName val="FD_Var__summ1"/>
      <sheetName val="FD_Var__net_summ_1"/>
      <sheetName val="APlan_Aug_Pre_eff1"/>
      <sheetName val="Eff_Summ1"/>
      <sheetName val="APlan_Vol_Var1"/>
      <sheetName val="Combined_Graph1"/>
      <sheetName val="BP_Controls1"/>
      <sheetName val="Gross_Income_Net1"/>
      <sheetName val="Risks_Excluded1"/>
      <sheetName val="APlan_Aug_Pre_eff_by_Del1"/>
      <sheetName val="APlan_Vol_Var_by_Del1"/>
      <sheetName val="APlan_Ops_Unspent1"/>
      <sheetName val="APlan_Ops_effic1"/>
      <sheetName val="APlan_Eng_Unspent1"/>
      <sheetName val="APlan_Eng_Effic_%1"/>
      <sheetName val="APlan_Eng_effic1"/>
      <sheetName val="APlan_CustC_Unspent1"/>
      <sheetName val="APlan_CustC_effic1"/>
      <sheetName val="APlan_SupSvs_Unspent1"/>
      <sheetName val="APlan_SupSvs_effic1"/>
      <sheetName val="APlan_Total_Efficiencies1"/>
      <sheetName val="Owner_&amp;_Vol1"/>
      <sheetName val="Eng_Savings1"/>
      <sheetName val="IRE_Table_6_Pre_Eff1"/>
      <sheetName val="IRE_Table_6_Post_Eff1"/>
      <sheetName val="Owner_and_Deliverer_Report1"/>
      <sheetName val="Owner_and_Del_by_Years_PRE_EFF1"/>
      <sheetName val="Owner_and_Del_by_Years_POST_EF1"/>
      <sheetName val="OwnDel_Table6Format1"/>
      <sheetName val="Minor_Owners_and_Deliverers1"/>
      <sheetName val="Raw_OwnDel21"/>
      <sheetName val="RAW_IRE1"/>
      <sheetName val="Raw_OwnDel11"/>
      <sheetName val="Owner_Profile1"/>
      <sheetName val="Deliverer_profile1"/>
      <sheetName val="Owner_and_Del_by_Years_(2)1"/>
      <sheetName val=""/>
      <sheetName val="OWNDEL_LookUp2"/>
      <sheetName val="APlan_Post_Eff__Rounded2"/>
      <sheetName val="APlan__Var_Post_Eff_July2"/>
      <sheetName val="APlan_Summary_July2"/>
      <sheetName val="APlan_Post_Eff_2"/>
      <sheetName val="FD_Analysis2"/>
      <sheetName val="FD_Var2"/>
      <sheetName val="FD_Var__summ2"/>
      <sheetName val="FD_Var__net_summ_2"/>
      <sheetName val="APlan_Aug_Pre_eff2"/>
      <sheetName val="Eff_Summ2"/>
      <sheetName val="APlan_Vol_Var2"/>
      <sheetName val="Combined_Graph2"/>
      <sheetName val="BP_Controls2"/>
      <sheetName val="Gross_Income_Net2"/>
      <sheetName val="Risks_Excluded2"/>
      <sheetName val="APlan_Aug_Pre_eff_by_Del2"/>
      <sheetName val="APlan_Vol_Var_by_Del2"/>
      <sheetName val="APlan_Ops_Unspent2"/>
      <sheetName val="APlan_Ops_effic2"/>
      <sheetName val="APlan_Eng_Unspent2"/>
      <sheetName val="APlan_Eng_Effic_%2"/>
      <sheetName val="APlan_Eng_effic2"/>
      <sheetName val="APlan_CustC_Unspent2"/>
      <sheetName val="APlan_CustC_effic2"/>
      <sheetName val="APlan_SupSvs_Unspent2"/>
      <sheetName val="APlan_SupSvs_effic2"/>
      <sheetName val="APlan_Total_Efficiencies2"/>
      <sheetName val="Owner_&amp;_Vol2"/>
      <sheetName val="Eng_Savings2"/>
      <sheetName val="IRE_Table_6_Pre_Eff2"/>
      <sheetName val="IRE_Table_6_Post_Eff2"/>
      <sheetName val="Owner_and_Deliverer_Report2"/>
      <sheetName val="Owner_and_Del_by_Years_PRE_EFF2"/>
      <sheetName val="Owner_and_Del_by_Years_POST_EF2"/>
      <sheetName val="OwnDel_Table6Format2"/>
      <sheetName val="Minor_Owners_and_Deliverers2"/>
      <sheetName val="Raw_OwnDel22"/>
      <sheetName val="RAW_IRE2"/>
      <sheetName val="Raw_OwnDel12"/>
      <sheetName val="Owner_Profile2"/>
      <sheetName val="Deliverer_profile2"/>
      <sheetName val="Owner_and_Del_by_Years_(2)2"/>
      <sheetName val="OWNDEL_LookUp3"/>
      <sheetName val="APlan_Post_Eff__Rounded3"/>
      <sheetName val="APlan__Var_Post_Eff_July3"/>
      <sheetName val="APlan_Summary_July3"/>
      <sheetName val="APlan_Post_Eff_3"/>
      <sheetName val="FD_Analysis3"/>
      <sheetName val="FD_Var3"/>
      <sheetName val="FD_Var__summ3"/>
      <sheetName val="FD_Var__net_summ_3"/>
      <sheetName val="APlan_Aug_Pre_eff3"/>
      <sheetName val="Eff_Summ3"/>
      <sheetName val="APlan_Vol_Var3"/>
      <sheetName val="Combined_Graph3"/>
      <sheetName val="BP_Controls3"/>
      <sheetName val="Gross_Income_Net3"/>
      <sheetName val="Risks_Excluded3"/>
      <sheetName val="APlan_Aug_Pre_eff_by_Del3"/>
      <sheetName val="APlan_Vol_Var_by_Del3"/>
      <sheetName val="APlan_Ops_Unspent3"/>
      <sheetName val="APlan_Ops_effic3"/>
      <sheetName val="APlan_Eng_Unspent3"/>
      <sheetName val="APlan_Eng_Effic_%3"/>
      <sheetName val="APlan_Eng_effic3"/>
      <sheetName val="APlan_CustC_Unspent3"/>
      <sheetName val="APlan_CustC_effic3"/>
      <sheetName val="APlan_SupSvs_Unspent3"/>
      <sheetName val="APlan_SupSvs_effic3"/>
      <sheetName val="APlan_Total_Efficiencies3"/>
      <sheetName val="Owner_&amp;_Vol3"/>
      <sheetName val="Eng_Savings3"/>
      <sheetName val="IRE_Table_6_Pre_Eff3"/>
      <sheetName val="IRE_Table_6_Post_Eff3"/>
      <sheetName val="Owner_and_Deliverer_Report3"/>
      <sheetName val="Owner_and_Del_by_Years_PRE_EFF3"/>
      <sheetName val="Owner_and_Del_by_Years_POST_EF3"/>
      <sheetName val="OwnDel_Table6Format3"/>
      <sheetName val="Minor_Owners_and_Deliverers3"/>
      <sheetName val="Raw_OwnDel23"/>
      <sheetName val="RAW_IRE3"/>
      <sheetName val="Raw_OwnDel13"/>
      <sheetName val="Owner_Profile3"/>
      <sheetName val="Deliverer_profile3"/>
      <sheetName val="Owner_and_Del_by_Years_(2)3"/>
      <sheetName val="OWNDEL_LookUp4"/>
      <sheetName val="APlan_Post_Eff__Rounded4"/>
      <sheetName val="APlan__Var_Post_Eff_July4"/>
      <sheetName val="APlan_Summary_July4"/>
      <sheetName val="APlan_Post_Eff_4"/>
      <sheetName val="FD_Analysis4"/>
      <sheetName val="FD_Var4"/>
      <sheetName val="FD_Var__summ4"/>
      <sheetName val="FD_Var__net_summ_4"/>
      <sheetName val="APlan_Aug_Pre_eff4"/>
      <sheetName val="Eff_Summ4"/>
      <sheetName val="APlan_Vol_Var4"/>
      <sheetName val="Combined_Graph4"/>
      <sheetName val="BP_Controls4"/>
      <sheetName val="Gross_Income_Net4"/>
      <sheetName val="Risks_Excluded4"/>
      <sheetName val="APlan_Aug_Pre_eff_by_Del4"/>
      <sheetName val="APlan_Vol_Var_by_Del4"/>
      <sheetName val="APlan_Ops_Unspent4"/>
      <sheetName val="APlan_Ops_effic4"/>
      <sheetName val="APlan_Eng_Unspent4"/>
      <sheetName val="APlan_Eng_Effic_%4"/>
      <sheetName val="APlan_Eng_effic4"/>
      <sheetName val="APlan_CustC_Unspent4"/>
      <sheetName val="APlan_CustC_effic4"/>
      <sheetName val="APlan_SupSvs_Unspent4"/>
      <sheetName val="APlan_SupSvs_effic4"/>
      <sheetName val="APlan_Total_Efficiencies4"/>
      <sheetName val="Owner_&amp;_Vol4"/>
      <sheetName val="Eng_Savings4"/>
      <sheetName val="IRE_Table_6_Pre_Eff4"/>
      <sheetName val="IRE_Table_6_Post_Eff4"/>
      <sheetName val="Owner_and_Deliverer_Report4"/>
      <sheetName val="Owner_and_Del_by_Years_PRE_EFF4"/>
      <sheetName val="Owner_and_Del_by_Years_POST_EF4"/>
      <sheetName val="OwnDel_Table6Format4"/>
      <sheetName val="Minor_Owners_and_Deliverers4"/>
      <sheetName val="Raw_OwnDel24"/>
      <sheetName val="RAW_IRE4"/>
      <sheetName val="Raw_OwnDel14"/>
      <sheetName val="Owner_Profile4"/>
      <sheetName val="Deliverer_profile4"/>
      <sheetName val="Owner_and_Del_by_Years_(2)4"/>
      <sheetName val="OWNDEL_LookUp5"/>
      <sheetName val="APlan_Post_Eff__Rounded5"/>
      <sheetName val="APlan__Var_Post_Eff_July5"/>
      <sheetName val="APlan_Summary_July5"/>
      <sheetName val="APlan_Post_Eff_5"/>
      <sheetName val="FD_Analysis5"/>
      <sheetName val="FD_Var5"/>
      <sheetName val="FD_Var__summ5"/>
      <sheetName val="FD_Var__net_summ_5"/>
      <sheetName val="APlan_Aug_Pre_eff5"/>
      <sheetName val="Eff_Summ5"/>
      <sheetName val="APlan_Vol_Var5"/>
      <sheetName val="Combined_Graph5"/>
      <sheetName val="BP_Controls5"/>
      <sheetName val="Gross_Income_Net5"/>
      <sheetName val="Risks_Excluded5"/>
      <sheetName val="APlan_Aug_Pre_eff_by_Del5"/>
      <sheetName val="APlan_Vol_Var_by_Del5"/>
      <sheetName val="APlan_Ops_Unspent5"/>
      <sheetName val="APlan_Ops_effic5"/>
      <sheetName val="APlan_Eng_Unspent5"/>
      <sheetName val="APlan_Eng_Effic_%5"/>
      <sheetName val="APlan_Eng_effic5"/>
      <sheetName val="APlan_CustC_Unspent5"/>
      <sheetName val="APlan_CustC_effic5"/>
      <sheetName val="APlan_SupSvs_Unspent5"/>
      <sheetName val="APlan_SupSvs_effic5"/>
      <sheetName val="APlan_Total_Efficiencies5"/>
      <sheetName val="Owner_&amp;_Vol5"/>
      <sheetName val="Eng_Savings5"/>
      <sheetName val="IRE_Table_6_Pre_Eff5"/>
      <sheetName val="IRE_Table_6_Post_Eff5"/>
      <sheetName val="Owner_and_Deliverer_Report5"/>
      <sheetName val="Owner_and_Del_by_Years_PRE_EFF5"/>
      <sheetName val="Owner_and_Del_by_Years_POST_EF5"/>
      <sheetName val="OwnDel_Table6Format5"/>
      <sheetName val="Minor_Owners_and_Deliverers5"/>
      <sheetName val="Raw_OwnDel25"/>
      <sheetName val="RAW_IRE5"/>
      <sheetName val="Raw_OwnDel15"/>
      <sheetName val="Owner_Profile5"/>
      <sheetName val="Deliverer_profile5"/>
      <sheetName val="Owner_and_Del_by_Years_(2)5"/>
      <sheetName val="T4 TX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02"/>
      <sheetName val="Project_List___by_Subline"/>
      <sheetName val="Sort"/>
      <sheetName val="Sort 2"/>
    </sheetNames>
    <sheetDataSet>
      <sheetData sheetId="0" refreshError="1"/>
      <sheetData sheetId="1"/>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sheetName val="Data"/>
      <sheetName val="TWUL Quarterly"/>
      <sheetName val="Quarterly Major &amp; DO descrip"/>
      <sheetName val="TWUL Monthly"/>
      <sheetName val="TWUL Monthly External KPIs"/>
      <sheetName val="TWUL Monthly Internal KPIs"/>
      <sheetName val="Capex"/>
      <sheetName val="Operations"/>
      <sheetName val="Customer Services"/>
      <sheetName val="Capital Delivery"/>
      <sheetName val="Waste"/>
      <sheetName val="Water"/>
      <sheetName val="Field Ops"/>
      <sheetName val="Asset Mgt"/>
      <sheetName val="Forecasting"/>
      <sheetName val="Lost Days Monthly"/>
      <sheetName val="Monthly Benchmarking"/>
      <sheetName val="Quarterly Benchmarking"/>
      <sheetName val="Water UK LTI rate"/>
      <sheetName val="Quarterly Charts"/>
      <sheetName val="YTD Accident Chart"/>
      <sheetName val="YTD Near Miss by Type"/>
      <sheetName val="YTD Near Miss by Area"/>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 val="Sign offs"/>
      <sheetName val="Outstanding actions"/>
      <sheetName val="Master Solution List"/>
      <sheetName val="AIS Summary Table"/>
      <sheetName val="Summary"/>
      <sheetName val="1st Sep summary"/>
      <sheetName val="Challenge Matrix"/>
      <sheetName val="Challenge Matrix (Total)"/>
      <sheetName val="Chart1"/>
      <sheetName val="Chart Data"/>
      <sheetName val="OpexRates"/>
      <sheetName val="Opex Risks"/>
      <sheetName val="Procure eff"/>
      <sheetName val="Pivot By Challenge Area"/>
      <sheetName val="Pivot By Delivery Type"/>
      <sheetName val="Pivot By Delivery Org"/>
      <sheetName val="Pivot by Delivery Org2"/>
      <sheetName val="Example Process"/>
      <sheetName val="RAW"/>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BGT"/>
      <sheetName val="ACTCC"/>
    </sheetNames>
    <sheetDataSet>
      <sheetData sheetId="0"/>
      <sheetData sheetId="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0108"/>
      <sheetName val="140108"/>
    </sheetNames>
    <sheetDataSet>
      <sheetData sheetId="0"/>
      <sheetData sheetId="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ETG AP"/>
      <sheetName val="Old Subline AP"/>
      <sheetName val="ETG"/>
      <sheetName val="ETG Look-up"/>
      <sheetName val="ETG Vertical"/>
      <sheetName val="ETG + SUBLINE"/>
      <sheetName val="ETG + SUBLINES vs BO "/>
      <sheetName val="ESSENTIAL INFO "/>
      <sheetName val="LookupTables"/>
      <sheetName val="Old_Subline_AP"/>
      <sheetName val="New_ETG_AP"/>
      <sheetName val="ETG_Look-up"/>
      <sheetName val="ETG_Vertical"/>
      <sheetName val="ETG_+_SUBLINE"/>
      <sheetName val="ETG_+_SUBLINES_vs_BO_"/>
      <sheetName val="ESSENTIAL_INFO_"/>
      <sheetName val="Old_Subline_AP1"/>
      <sheetName val="New_ETG_AP1"/>
      <sheetName val="ETG_Look-up1"/>
      <sheetName val="ETG_Vertical1"/>
      <sheetName val="ETG_+_SUBLINE1"/>
      <sheetName val="ETG_+_SUBLINES_vs_BO_1"/>
      <sheetName val="ESSENTIAL_INFO_1"/>
    </sheetNames>
    <sheetDataSet>
      <sheetData sheetId="0" refreshError="1"/>
      <sheetData sheetId="1" refreshError="1"/>
      <sheetData sheetId="2"/>
      <sheetData sheetId="3"/>
      <sheetData sheetId="4"/>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page"/>
      <sheetName val="Guide"/>
      <sheetName val="Drinking"/>
      <sheetName val="Sewage"/>
      <sheetName val="Sewage Sludge"/>
      <sheetName val="Sludge_Guide"/>
      <sheetName val="Admin"/>
      <sheetName val="Transport"/>
      <sheetName val="Electricity details"/>
      <sheetName val="Conversion components"/>
      <sheetName val="Out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s WDNWMxx"/>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LOOKUP Table"/>
      <sheetName val="Banded2"/>
      <sheetName val="Single Sample Points"/>
      <sheetName val="Multiple Sample Points 2"/>
      <sheetName val="MPS by Sample Point &amp; Bill"/>
      <sheetName val="Full Raw Data"/>
    </sheetNames>
    <sheetDataSet>
      <sheetData sheetId="0" refreshError="1"/>
      <sheetData sheetId="1"/>
      <sheetData sheetId="2"/>
      <sheetData sheetId="3"/>
      <sheetData sheetId="4"/>
      <sheetData sheetId="5"/>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 7.3"/>
      <sheetName val="Cover"/>
      <sheetName val="blank"/>
      <sheetName val="Contents"/>
      <sheetName val="Guide"/>
      <sheetName val="Glossary"/>
      <sheetName val="Table 1 - text"/>
      <sheetName val="Table 1 - summary"/>
      <sheetName val="Table 2 - text "/>
      <sheetName val="Table 2 - price limits"/>
      <sheetName val="Price limits"/>
      <sheetName val="Table 3 - text "/>
      <sheetName val="Table 3 - base"/>
      <sheetName val="Table 4 - text "/>
      <sheetName val="Table 4 - SD"/>
      <sheetName val="Table 5 - text"/>
      <sheetName val="Table 5 - DWQ"/>
      <sheetName val="Water Outputs"/>
      <sheetName val="Table 6 - text"/>
      <sheetName val="Table 6 - water activity"/>
      <sheetName val="Sewerage Outputs"/>
      <sheetName val="Table 7 - text"/>
      <sheetName val="Table 7 - base"/>
      <sheetName val="Table 8 - text"/>
      <sheetName val="Table 8 - SD"/>
      <sheetName val="Outputs Summary"/>
      <sheetName val="Table 9 - text"/>
      <sheetName val="Table 9a - Env Q"/>
      <sheetName val="Table 9b - Env Q"/>
      <sheetName val="blank (3)"/>
      <sheetName val="Table 10 - text"/>
      <sheetName val="Table 10 - ESL"/>
      <sheetName val="Table 11 - text"/>
      <sheetName val="Table 11 - Key activity"/>
      <sheetName val="Annex 1 - ESP"/>
      <sheetName val="Annex 1 - Table"/>
      <sheetName val="blank (7)"/>
      <sheetName val="Annex 2 - WISAP"/>
      <sheetName val="Annex 2 Table A"/>
      <sheetName val="Annex 2 Table B"/>
      <sheetName val="Annex 2 Table C"/>
      <sheetName val="Annex 2 Table D"/>
      <sheetName val="blank (4)"/>
      <sheetName val="Annex 3 - SD"/>
      <sheetName val="Annex 3.1"/>
      <sheetName val="Annex 3.2"/>
      <sheetName val="Annex 3.2 add"/>
      <sheetName val="Annex 3.3"/>
      <sheetName val="Annex 4"/>
      <sheetName val="Annex 5 - Mogden"/>
      <sheetName val="Annex 5"/>
      <sheetName val="blank (8)"/>
      <sheetName val="Annex 6"/>
      <sheetName val="Annex 7 - Q"/>
      <sheetName val="Annex 7.1"/>
      <sheetName val="Annex 7.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Baines split"/>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n03"/>
      <sheetName val="Project_List___by_Subline"/>
      <sheetName val="Sheet2"/>
    </sheetNames>
    <sheetDataSet>
      <sheetData sheetId="0" refreshError="1"/>
      <sheetData sheetId="1"/>
      <sheetData sheetId="2"/>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2001"/>
      <sheetName val="Summary 2002"/>
      <sheetName val="ABG"/>
      <sheetName val="ALD"/>
      <sheetName val="ALT"/>
      <sheetName val="AND"/>
      <sheetName val="APL"/>
      <sheetName val="ASC"/>
      <sheetName val="ASK"/>
      <sheetName val="ASV"/>
      <sheetName val="AYS"/>
      <sheetName val="BAM"/>
      <sheetName val="BAN"/>
      <sheetName val="BAS"/>
      <sheetName val="BEC"/>
      <sheetName val="BED"/>
      <sheetName val="BEN"/>
      <sheetName val="BFD"/>
      <sheetName val="BHS"/>
      <sheetName val="BIC"/>
      <sheetName val="BLA"/>
      <sheetName val="BOR"/>
      <sheetName val="BOW"/>
      <sheetName val="BRA"/>
      <sheetName val="BSD"/>
      <sheetName val="BUN"/>
      <sheetName val="BUR"/>
      <sheetName val="BYF"/>
      <sheetName val="CAM"/>
      <sheetName val="CAR"/>
      <sheetName val="CAS"/>
      <sheetName val="CDT"/>
      <sheetName val="CHE"/>
      <sheetName val="CHN"/>
      <sheetName val="CHO"/>
      <sheetName val="CHR"/>
      <sheetName val="CHS"/>
      <sheetName val="CLG"/>
      <sheetName val="CLY"/>
      <sheetName val="CMP"/>
      <sheetName val="COT"/>
      <sheetName val="CRA"/>
      <sheetName val="CRC"/>
      <sheetName val="CRN"/>
      <sheetName val="CRS"/>
      <sheetName val="CRW"/>
      <sheetName val="DEE"/>
      <sheetName val="DID"/>
      <sheetName val="DRK"/>
      <sheetName val="DRT"/>
      <sheetName val="EHY"/>
      <sheetName val="ELD"/>
      <sheetName val="ESH"/>
      <sheetName val="FAN"/>
      <sheetName val="FAR"/>
      <sheetName val="FDH"/>
      <sheetName val="FFD"/>
      <sheetName val="FLE"/>
      <sheetName val="GOD"/>
      <sheetName val="GUI"/>
      <sheetName val="HAD"/>
      <sheetName val="HAM"/>
      <sheetName val="HAR"/>
      <sheetName val="HAS"/>
      <sheetName val="HCK"/>
      <sheetName val="HEN"/>
      <sheetName val="HFH"/>
      <sheetName val="HGF"/>
      <sheetName val="HKN"/>
      <sheetName val="HOG"/>
      <sheetName val="HOR"/>
      <sheetName val="HWL"/>
      <sheetName val="HWY"/>
      <sheetName val="IVN"/>
      <sheetName val="IVS"/>
      <sheetName val="KEW"/>
      <sheetName val="KID"/>
      <sheetName val="LAU"/>
      <sheetName val="LEA"/>
      <sheetName val="LIG"/>
      <sheetName val="LMW"/>
      <sheetName val="LOR"/>
      <sheetName val="MAI"/>
      <sheetName val="MAP"/>
      <sheetName val="MBL"/>
      <sheetName val="MGN"/>
      <sheetName val="MIM"/>
      <sheetName val="MKY"/>
      <sheetName val="MOG"/>
      <sheetName val="MRL"/>
      <sheetName val="NEW"/>
      <sheetName val="NHL"/>
      <sheetName val="OXF"/>
      <sheetName val="PGB"/>
      <sheetName val="PRI"/>
      <sheetName val="PUR"/>
      <sheetName val="RDG"/>
      <sheetName val="REI"/>
      <sheetName val="RIP"/>
      <sheetName val="RIV"/>
      <sheetName val="RMD"/>
      <sheetName val="SAN"/>
      <sheetName val="SCM"/>
      <sheetName val="SHA"/>
      <sheetName val="SIL"/>
      <sheetName val="SIV"/>
      <sheetName val="SLO"/>
      <sheetName val="SMF"/>
      <sheetName val="SMT"/>
      <sheetName val="SRV"/>
      <sheetName val="SSM"/>
      <sheetName val="STD"/>
      <sheetName val="STH"/>
      <sheetName val="SWN"/>
      <sheetName val="TDB"/>
      <sheetName val="THM"/>
      <sheetName val="TRG"/>
      <sheetName val="TWD"/>
      <sheetName val="WAD"/>
      <sheetName val="WAN"/>
      <sheetName val="WAS"/>
      <sheetName val="WEY"/>
      <sheetName val="WHI"/>
      <sheetName val="WIN"/>
      <sheetName val="WIS"/>
      <sheetName val="WIT"/>
      <sheetName val="WKH"/>
      <sheetName val="WOK"/>
      <sheetName val="WOO"/>
      <sheetName val="WPK"/>
      <sheetName val="WRG"/>
      <sheetName val="WRM"/>
      <sheetName val="WRO"/>
      <sheetName val="WT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 (AW_A)"/>
      <sheetName val="SW (E_G)"/>
      <sheetName val="SW (W)"/>
      <sheetName val="SW Summary"/>
    </sheetNames>
    <sheetDataSet>
      <sheetData sheetId="0" refreshError="1"/>
      <sheetData sheetId="1" refreshError="1"/>
      <sheetData sheetId="2" refreshError="1"/>
      <sheetData sheetId="3"/>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0"/>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0a"/>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2"/>
    </sheetNames>
    <sheetDataSet>
      <sheetData sheetId="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3"/>
    </sheetNames>
    <sheetDataSet>
      <sheetData sheetId="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4"/>
    </sheetNames>
    <sheetDataSet>
      <sheetData sheetId="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8"/>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9"/>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P4 Track"/>
      <sheetName val="2007 Track"/>
      <sheetName val="2007 Run Rates"/>
      <sheetName val="2007 Deliverer Split"/>
      <sheetName val="2007 PPM Run Rates"/>
      <sheetName val="TWULI - October"/>
      <sheetName val="2007 Inflation Impact"/>
      <sheetName val="Overview Reg"/>
      <sheetName val="Overview Cal"/>
      <sheetName val="MacQ Graphs"/>
      <sheetName val="BC vs Programme Graph"/>
      <sheetName val="Prog Man Controls"/>
      <sheetName val="5+7 Controls"/>
      <sheetName val="CMS Programme"/>
      <sheetName val="Alt CMS Programme"/>
      <sheetName val="Actuals"/>
      <sheetName val="Linked Data"/>
      <sheetName val="Controls by Subli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0"/>
    </sheetNames>
    <sheetDataSet>
      <sheetData sheetId="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1"/>
    </sheet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2"/>
      <sheetName val="Table_22"/>
    </sheetNames>
    <sheetDataSet>
      <sheetData sheetId="0" refreshError="1"/>
      <sheetData sheetId="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3"/>
      <sheetName val="Table 20"/>
      <sheetName val="Table_23"/>
      <sheetName val="Table_20"/>
    </sheetNames>
    <sheetDataSet>
      <sheetData sheetId="0" refreshError="1"/>
      <sheetData sheetId="1" refreshError="1"/>
      <sheetData sheetId="2"/>
      <sheetData sheetId="3"/>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4"/>
      <sheetName val="Table 23"/>
      <sheetName val="Table_24"/>
      <sheetName val="Table_23"/>
    </sheetNames>
    <sheetDataSet>
      <sheetData sheetId="0" refreshError="1"/>
      <sheetData sheetId="1" refreshError="1"/>
      <sheetData sheetId="2"/>
      <sheetData sheetId="3"/>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5"/>
      <sheetName val="Table 24"/>
      <sheetName val="Table_25"/>
      <sheetName val="Table_24"/>
    </sheetNames>
    <sheetDataSet>
      <sheetData sheetId="0" refreshError="1"/>
      <sheetData sheetId="1" refreshError="1"/>
      <sheetData sheetId="2"/>
      <sheetData sheetId="3"/>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6"/>
      <sheetName val="Table 25"/>
      <sheetName val="Table_26"/>
      <sheetName val="Table_25"/>
    </sheetNames>
    <sheetDataSet>
      <sheetData sheetId="0" refreshError="1"/>
      <sheetData sheetId="1" refreshError="1"/>
      <sheetData sheetId="2"/>
      <sheetData sheetId="3"/>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7"/>
      <sheetName val="Table 26"/>
      <sheetName val="Table_27"/>
      <sheetName val="Table_26"/>
    </sheetNames>
    <sheetDataSet>
      <sheetData sheetId="0" refreshError="1"/>
      <sheetData sheetId="1" refreshError="1"/>
      <sheetData sheetId="2"/>
      <sheetData sheetId="3"/>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8"/>
      <sheetName val="Table 27"/>
      <sheetName val="Table_28"/>
      <sheetName val="Table_27"/>
    </sheetNames>
    <sheetDataSet>
      <sheetData sheetId="0" refreshError="1"/>
      <sheetData sheetId="1" refreshError="1"/>
      <sheetData sheetId="2"/>
      <sheetData sheetId="3"/>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9"/>
      <sheetName val="Table 28"/>
      <sheetName val="Table_29"/>
      <sheetName val="Table_28"/>
    </sheetNames>
    <sheetDataSet>
      <sheetData sheetId="0" refreshError="1"/>
      <sheetData sheetId="1" refreshError="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 Cost Base"/>
      <sheetName val="98 Cost Base"/>
      <sheetName val="BP99"/>
      <sheetName val="C3I(new)"/>
      <sheetName val="C3J(new)"/>
      <sheetName val="Lists"/>
    </sheetNames>
    <sheetDataSet>
      <sheetData sheetId="0" refreshError="1"/>
      <sheetData sheetId="1"/>
      <sheetData sheetId="2"/>
      <sheetData sheetId="3"/>
      <sheetData sheetId="4"/>
      <sheetData sheetId="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
    </sheetNames>
    <sheetDataSet>
      <sheetData sheetId="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0"/>
      <sheetName val="Table 3"/>
      <sheetName val="Table_30"/>
      <sheetName val="Table_3"/>
    </sheetNames>
    <sheetDataSet>
      <sheetData sheetId="0" refreshError="1"/>
      <sheetData sheetId="1" refreshError="1"/>
      <sheetData sheetId="2"/>
      <sheetData sheetId="3"/>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1"/>
      <sheetName val="Table 30"/>
      <sheetName val="Table_31"/>
      <sheetName val="Table_30"/>
    </sheetNames>
    <sheetDataSet>
      <sheetData sheetId="0" refreshError="1"/>
      <sheetData sheetId="1" refreshError="1"/>
      <sheetData sheetId="2"/>
      <sheetData sheetId="3"/>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2"/>
      <sheetName val="Table 31"/>
      <sheetName val="Table_32"/>
      <sheetName val="Table_31"/>
    </sheetNames>
    <sheetDataSet>
      <sheetData sheetId="0" refreshError="1"/>
      <sheetData sheetId="1" refreshError="1"/>
      <sheetData sheetId="2"/>
      <sheetData sheetId="3"/>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2a"/>
      <sheetName val="Table 32"/>
      <sheetName val="Table_32a"/>
      <sheetName val="Table_32"/>
    </sheetNames>
    <sheetDataSet>
      <sheetData sheetId="0" refreshError="1"/>
      <sheetData sheetId="1" refreshError="1"/>
      <sheetData sheetId="2"/>
      <sheetData sheetId="3"/>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3"/>
      <sheetName val="Table 32a"/>
      <sheetName val="Table_33"/>
      <sheetName val="Table_32a"/>
    </sheetNames>
    <sheetDataSet>
      <sheetData sheetId="0" refreshError="1"/>
      <sheetData sheetId="1" refreshError="1"/>
      <sheetData sheetId="2"/>
      <sheetData sheetId="3"/>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4"/>
      <sheetName val="Table 33"/>
      <sheetName val="Table_34"/>
      <sheetName val="Table_33"/>
    </sheetNames>
    <sheetDataSet>
      <sheetData sheetId="0" refreshError="1"/>
      <sheetData sheetId="1" refreshError="1"/>
      <sheetData sheetId="2"/>
      <sheetData sheetId="3"/>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5"/>
      <sheetName val="Table 34"/>
      <sheetName val="Table_35"/>
      <sheetName val="Table_34"/>
    </sheetNames>
    <sheetDataSet>
      <sheetData sheetId="0" refreshError="1"/>
      <sheetData sheetId="1" refreshError="1"/>
      <sheetData sheetId="2"/>
      <sheetData sheetId="3"/>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5a"/>
      <sheetName val="Table 35"/>
      <sheetName val="Table_35a"/>
      <sheetName val="Table_35"/>
    </sheetNames>
    <sheetDataSet>
      <sheetData sheetId="0" refreshError="1"/>
      <sheetData sheetId="1" refreshError="1"/>
      <sheetData sheetId="2"/>
      <sheetData sheetId="3"/>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5b"/>
      <sheetName val="Table 35a"/>
      <sheetName val="Table_35b"/>
      <sheetName val="Table_35a"/>
    </sheetNames>
    <sheetDataSet>
      <sheetData sheetId="0" refreshError="1"/>
      <sheetData sheetId="1" refreshError="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Data"/>
      <sheetName val="Actuals"/>
      <sheetName val="Variances"/>
      <sheetName val="Budgets"/>
      <sheetName val="2+10"/>
      <sheetName val="Risks"/>
      <sheetName val="Ass1"/>
      <sheetName val="Sen"/>
      <sheetName val="Inp"/>
      <sheetName val="AssR"/>
      <sheetName val="Oth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6"/>
      <sheetName val="Table 35b"/>
      <sheetName val="Table_36"/>
      <sheetName val="Table_35b"/>
    </sheetNames>
    <sheetDataSet>
      <sheetData sheetId="0" refreshError="1"/>
      <sheetData sheetId="1" refreshError="1"/>
      <sheetData sheetId="2"/>
      <sheetData sheetId="3"/>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4"/>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5"/>
    </sheetNames>
    <sheetDataSet>
      <sheetData sheetId="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6"/>
    </sheetNames>
    <sheetDataSet>
      <sheetData sheetId="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7"/>
    </sheetNames>
    <sheetDataSet>
      <sheetData sheetId="0"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8"/>
    </sheetNames>
    <sheetDataSet>
      <sheetData sheetId="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2-2002"/>
      <sheetName val="Table 12-Variations"/>
      <sheetName val="Table 12-2003"/>
      <sheetName val="Source Types 03"/>
      <sheetName val="Size Band 03"/>
      <sheetName val="Treatment Type 03"/>
      <sheetName val="WAF"/>
      <sheetName val="WAF 03"/>
      <sheetName val="Distribution - London"/>
      <sheetName val="Distribution - Provinces"/>
      <sheetName val="Res. &amp; Treatment - London"/>
      <sheetName val="Res. &amp; Treatment - Provinces"/>
      <sheetName val="pressure_flows_2001_2002"/>
      <sheetName val="London pressure Flows 02_03"/>
      <sheetName val="Provinces pressure Flows 02_03"/>
      <sheetName val="Pressue Flows combined"/>
      <sheetName val="Asset Inventory"/>
      <sheetName val="Sheet11"/>
      <sheetName val="Sheet12"/>
      <sheetName val="Sheet13"/>
      <sheetName val="Sheet14"/>
      <sheetName val="Sheet15"/>
      <sheetName val="Sheet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_details"/>
    </sheetNames>
    <sheetDataSet>
      <sheetData sheetId="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PD1"/>
      <sheetName val="April plan &gt;&gt;"/>
      <sheetName val="April PD11"/>
      <sheetName val="April PD12"/>
      <sheetName val="Ofwat DD &gt;&gt;"/>
      <sheetName val="PD11"/>
      <sheetName val="PD12"/>
      <sheetName val="RR6"/>
      <sheetName val="Oct plan &gt;&gt;"/>
      <sheetName val="Oct PD11"/>
      <sheetName val="Oct PD12"/>
      <sheetName val="Oct RR6"/>
      <sheetName val="Deltas&gt;&gt;"/>
      <sheetName val="DD-October PD11"/>
      <sheetName val="DD-October PD12"/>
      <sheetName val="DD-April PD11"/>
      <sheetName val="DD-April PD12"/>
      <sheetName val="Oct-April PD11"/>
      <sheetName val="Oct-April PD12"/>
      <sheetName val="Source&gt;&gt;"/>
      <sheetName val="ODIs"/>
      <sheetName val="RFI"/>
      <sheetName val="C-Mex"/>
      <sheetName val="Biores"/>
      <sheetName val="Retail"/>
      <sheetName val="WINEP"/>
    </sheetNames>
    <sheetDataSet>
      <sheetData sheetId="0"/>
      <sheetData sheetId="1">
        <row r="62">
          <cell r="C62">
            <v>1.1806332960179113</v>
          </cell>
        </row>
        <row r="67">
          <cell r="C67">
            <v>1.2064700285442436</v>
          </cell>
        </row>
        <row r="72">
          <cell r="C72">
            <v>1.0084759315528546</v>
          </cell>
        </row>
      </sheetData>
      <sheetData sheetId="2"/>
      <sheetData sheetId="3"/>
      <sheetData sheetId="4"/>
      <sheetData sheetId="5"/>
      <sheetData sheetId="6">
        <row r="24">
          <cell r="E24">
            <v>-27.586333333333332</v>
          </cell>
          <cell r="F24">
            <v>0</v>
          </cell>
          <cell r="G24">
            <v>-18.349166666666665</v>
          </cell>
          <cell r="H24">
            <v>0</v>
          </cell>
          <cell r="I24">
            <v>0</v>
          </cell>
          <cell r="J24">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uals"/>
      <sheetName val="Summary (Inflated)"/>
      <sheetName val="Determinations"/>
      <sheetName val="Inflation"/>
      <sheetName val="PR04 SBP"/>
      <sheetName val="PR99 SBP"/>
      <sheetName val="PR94 SBP"/>
    </sheetNames>
    <sheetDataSet>
      <sheetData sheetId="0"/>
      <sheetData sheetId="1"/>
      <sheetData sheetId="2"/>
      <sheetData sheetId="3"/>
      <sheetData sheetId="4"/>
      <sheetData sheetId="5"/>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Data"/>
      <sheetName val="Table 32 £m"/>
      <sheetName val="Table 32 £'s"/>
      <sheetName val="BNI Sewerage"/>
      <sheetName val="BNI Water"/>
      <sheetName val="QEG Sewerage"/>
      <sheetName val="QEG Water"/>
      <sheetName val="IRE"/>
      <sheetName val="Terminal PS"/>
      <sheetName val="Journal or Adj Detail"/>
      <sheetName val="Analysis Pivot"/>
      <sheetName val="Adjustment Lookup"/>
      <sheetName val="Analysis Lookup"/>
      <sheetName val="Non Reg"/>
      <sheetName val="T32 Rec"/>
      <sheetName val="Comments &amp; 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12-08T08:51:24.1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19:44.1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0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19:44.1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6.9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1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02.5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0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0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2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02.5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1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0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3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02.5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2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0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4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02.5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3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0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5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02.5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4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0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6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02.5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5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0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7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02.5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6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0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0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0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8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02.5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7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0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19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12-08T08:51:24.8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30,'0'-5,"0"-6,0-2</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18.3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8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0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47.9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18.3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18.3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18.3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18.3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18.3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1:16.1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18.3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18.3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18.3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18.3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4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0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2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12-08T08:51:26.3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18.3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18.3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18.3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18.3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18.3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18.3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5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0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3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04T11:12:51.6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30,'0'-5,"0"-6,0-2</inkml:trace>
</inkml:ink>
</file>

<file path=xl/ink/ink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6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0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4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17:23.8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7:45.7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8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0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5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18:41.7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2.9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33.9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6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18:41.7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0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0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7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19:44.1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1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0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8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19:44.1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6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6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6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6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6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6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7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7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7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7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7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7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7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7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8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8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8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8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8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8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8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8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8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9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9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9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9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9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9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9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9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9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29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0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0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0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0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0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0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1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1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1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1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1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1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1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1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1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1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2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2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2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2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2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2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2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2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3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3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3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3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3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3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3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3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4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4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4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4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4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4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4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4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5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20:57.75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5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5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5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5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5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57"/>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5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59"/>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60"/>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ink/ink9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2-13T08:38:13.36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022B6-D8F3-4EE1-84F4-5FF2DCD61680}">
  <sheetPr>
    <tabColor theme="3" tint="0.59999389629810485"/>
    <pageSetUpPr fitToPage="1"/>
  </sheetPr>
  <dimension ref="A1:J54"/>
  <sheetViews>
    <sheetView showGridLines="0" zoomScale="80" zoomScaleNormal="80" workbookViewId="0">
      <selection activeCell="B54" sqref="B54"/>
    </sheetView>
  </sheetViews>
  <sheetFormatPr defaultColWidth="0" defaultRowHeight="13.35" customHeight="1" zeroHeight="1"/>
  <cols>
    <col min="1" max="1" width="11.6640625" style="21" customWidth="1"/>
    <col min="2" max="2" width="83.83203125" style="21" bestFit="1" customWidth="1"/>
    <col min="3" max="3" width="17.83203125" style="21" customWidth="1"/>
    <col min="4" max="10" width="11.6640625" style="21" customWidth="1"/>
    <col min="11" max="13" width="11.6640625" style="21" hidden="1" customWidth="1"/>
    <col min="14" max="16384" width="11.6640625" style="21" hidden="1"/>
  </cols>
  <sheetData>
    <row r="1" spans="1:10" ht="30.95">
      <c r="A1" s="1" t="e">
        <f ca="1" xml:space="preserve"> RIGHT(CELL("filename", $A$1), LEN(CELL("filename", $A$1)) - SEARCH("]", CELL("filename", $A$1)))</f>
        <v>#VALUE!</v>
      </c>
      <c r="B1" s="1"/>
      <c r="C1" s="15"/>
      <c r="D1" s="15"/>
      <c r="E1" s="15"/>
      <c r="F1" s="15"/>
      <c r="G1" s="15"/>
      <c r="H1" s="15"/>
      <c r="I1" s="15"/>
      <c r="J1" s="15"/>
    </row>
    <row r="2" spans="1:10" ht="12.95"/>
    <row r="3" spans="1:10" s="69" customFormat="1" ht="23.45">
      <c r="B3" s="146" t="s">
        <v>0</v>
      </c>
    </row>
    <row r="4" spans="1:10" ht="12.95"/>
    <row r="5" spans="1:10" ht="12.95">
      <c r="B5" s="21" t="s">
        <v>1</v>
      </c>
      <c r="C5" s="80">
        <v>2.5</v>
      </c>
    </row>
    <row r="6" spans="1:10" ht="12.95">
      <c r="B6" s="21" t="s">
        <v>2</v>
      </c>
      <c r="C6" s="147" t="e">
        <f ca="1" xml:space="preserve"> MID(CELL("filename"), FIND("[", CELL("filename"), 1) + 1, FIND("]", CELL("filename"), 1) - FIND("[", CELL("filename"), 1) - 1)</f>
        <v>#VALUE!</v>
      </c>
    </row>
    <row r="7" spans="1:10" ht="12.95">
      <c r="B7" s="21" t="s">
        <v>3</v>
      </c>
      <c r="C7" s="167">
        <v>45441</v>
      </c>
    </row>
    <row r="8" spans="1:10" ht="12.95"/>
    <row r="9" spans="1:10" ht="12.95">
      <c r="B9" s="21" t="s">
        <v>4</v>
      </c>
      <c r="C9" s="73" t="s">
        <v>5</v>
      </c>
    </row>
    <row r="10" spans="1:10" ht="12.95"/>
    <row r="11" spans="1:10" ht="12.95">
      <c r="B11" s="21" t="s">
        <v>6</v>
      </c>
      <c r="C11" s="71"/>
    </row>
    <row r="12" spans="1:10" ht="12.95"/>
    <row r="13" spans="1:10" ht="12.95"/>
    <row r="14" spans="1:10" ht="12.95"/>
    <row r="15" spans="1:10" ht="12.95"/>
    <row r="16" spans="1:10" ht="12.95"/>
    <row r="17" ht="12.95"/>
    <row r="18" ht="12.95"/>
    <row r="19" ht="12.95"/>
    <row r="20" ht="12.95"/>
    <row r="21" ht="12.95"/>
    <row r="22" ht="12.95"/>
    <row r="23" ht="12.95"/>
    <row r="24" ht="12.95"/>
    <row r="25" ht="12.95"/>
    <row r="26" ht="12.95"/>
    <row r="27" ht="12.95"/>
    <row r="28" ht="12.95"/>
    <row r="29" ht="12.95"/>
    <row r="30" ht="12.95"/>
    <row r="31" ht="12.95"/>
    <row r="32" ht="12.95"/>
    <row r="33" ht="12.95"/>
    <row r="34" ht="12.95"/>
    <row r="35" ht="12.95"/>
    <row r="36" ht="12.95"/>
    <row r="37" ht="12.95"/>
    <row r="38" ht="12.95"/>
    <row r="39" ht="13.35" customHeight="1"/>
    <row r="40" ht="13.35" customHeight="1"/>
    <row r="41" ht="13.35" customHeight="1"/>
    <row r="48" ht="13.35" customHeight="1"/>
    <row r="49" ht="13.35" customHeight="1"/>
    <row r="50" ht="13.35" customHeight="1"/>
    <row r="51" ht="13.35" customHeight="1"/>
    <row r="52" ht="13.35" customHeight="1"/>
    <row r="53" ht="13.35" customHeight="1"/>
    <row r="54" ht="13.35" customHeight="1"/>
  </sheetData>
  <hyperlinks>
    <hyperlink ref="C9" r:id="rId1" xr:uid="{00000000-0004-0000-0000-000000000000}"/>
  </hyperlinks>
  <pageMargins left="0.70866141732283472" right="0.70866141732283472" top="0.74803149606299213" bottom="0.74803149606299213" header="0.31496062992125984" footer="0.31496062992125984"/>
  <pageSetup paperSize="8" fitToHeight="0" orientation="landscape" r:id="rId2"/>
  <headerFooter>
    <oddHeader>&amp;L&amp;F&amp;C&amp;A</oddHeader>
    <oddFooter>&amp;LPrinted on &amp;D at &amp;T&amp;CPage &amp;P of &amp;N&amp;ROfwat</oddFooter>
  </headerFooter>
  <customProperties>
    <customPr name="MMSheetType"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50C2A-09BE-4EC3-BC84-A69B624F4804}">
  <sheetPr>
    <pageSetUpPr fitToPage="1"/>
  </sheetPr>
  <dimension ref="A1:H103"/>
  <sheetViews>
    <sheetView zoomScale="80" zoomScaleNormal="80" workbookViewId="0"/>
  </sheetViews>
  <sheetFormatPr defaultColWidth="9.33203125" defaultRowHeight="14.1"/>
  <cols>
    <col min="1" max="1" width="11.6640625" style="168" bestFit="1" customWidth="1"/>
    <col min="2" max="2" width="71.6640625" style="168" bestFit="1" customWidth="1"/>
    <col min="3" max="3" width="42" style="168" bestFit="1" customWidth="1"/>
    <col min="4" max="4" width="11.1640625" style="168" bestFit="1" customWidth="1"/>
    <col min="5" max="16384" width="9.33203125" style="168"/>
  </cols>
  <sheetData>
    <row r="1" spans="1:4">
      <c r="A1" s="168" t="s">
        <v>591</v>
      </c>
      <c r="B1" s="168" t="s">
        <v>592</v>
      </c>
      <c r="C1" s="168" t="s">
        <v>593</v>
      </c>
      <c r="D1" s="168" t="s">
        <v>594</v>
      </c>
    </row>
    <row r="3" spans="1:4">
      <c r="A3" s="169" t="s">
        <v>96</v>
      </c>
      <c r="B3" s="170" t="s">
        <v>615</v>
      </c>
      <c r="C3" s="171" t="s">
        <v>616</v>
      </c>
      <c r="D3" s="171">
        <v>45.753224593819439</v>
      </c>
    </row>
    <row r="4" spans="1:4">
      <c r="A4" s="169" t="s">
        <v>96</v>
      </c>
      <c r="B4" s="170" t="s">
        <v>617</v>
      </c>
      <c r="C4" s="171" t="s">
        <v>618</v>
      </c>
      <c r="D4" s="171">
        <v>931.11277219814667</v>
      </c>
    </row>
    <row r="5" spans="1:4">
      <c r="A5" s="169" t="s">
        <v>96</v>
      </c>
      <c r="B5" s="170" t="s">
        <v>619</v>
      </c>
      <c r="C5" s="171" t="s">
        <v>620</v>
      </c>
      <c r="D5" s="171">
        <v>1232.6330318897353</v>
      </c>
    </row>
    <row r="6" spans="1:4">
      <c r="A6" s="169" t="s">
        <v>96</v>
      </c>
      <c r="B6" s="170" t="s">
        <v>621</v>
      </c>
      <c r="C6" s="171" t="s">
        <v>622</v>
      </c>
      <c r="D6" s="171">
        <v>58.828468684022241</v>
      </c>
    </row>
    <row r="7" spans="1:4">
      <c r="A7" s="169" t="s">
        <v>96</v>
      </c>
      <c r="B7" s="170" t="s">
        <v>623</v>
      </c>
      <c r="C7" s="171" t="s">
        <v>624</v>
      </c>
      <c r="D7" s="171">
        <v>0</v>
      </c>
    </row>
    <row r="9" spans="1:4">
      <c r="A9" s="169" t="s">
        <v>100</v>
      </c>
      <c r="B9" s="170" t="s">
        <v>615</v>
      </c>
      <c r="C9" s="171" t="s">
        <v>616</v>
      </c>
      <c r="D9" s="171">
        <v>122.13525250615579</v>
      </c>
    </row>
    <row r="10" spans="1:4">
      <c r="A10" s="169" t="s">
        <v>100</v>
      </c>
      <c r="B10" s="170" t="s">
        <v>617</v>
      </c>
      <c r="C10" s="171" t="s">
        <v>618</v>
      </c>
      <c r="D10" s="171">
        <v>443.44300746011015</v>
      </c>
    </row>
    <row r="11" spans="1:4">
      <c r="A11" s="169" t="s">
        <v>100</v>
      </c>
      <c r="B11" s="170" t="s">
        <v>619</v>
      </c>
      <c r="C11" s="171" t="s">
        <v>620</v>
      </c>
      <c r="D11" s="171">
        <v>511.41637966989299</v>
      </c>
    </row>
    <row r="12" spans="1:4">
      <c r="A12" s="169" t="s">
        <v>100</v>
      </c>
      <c r="B12" s="170" t="s">
        <v>621</v>
      </c>
      <c r="C12" s="171" t="s">
        <v>622</v>
      </c>
      <c r="D12" s="171">
        <v>38.974033536292964</v>
      </c>
    </row>
    <row r="13" spans="1:4">
      <c r="A13" s="169" t="s">
        <v>100</v>
      </c>
      <c r="B13" s="170" t="s">
        <v>623</v>
      </c>
      <c r="C13" s="171" t="s">
        <v>624</v>
      </c>
      <c r="D13" s="171">
        <v>0</v>
      </c>
    </row>
    <row r="15" spans="1:4">
      <c r="A15" s="169" t="s">
        <v>124</v>
      </c>
      <c r="B15" s="170" t="s">
        <v>615</v>
      </c>
      <c r="C15" s="171" t="s">
        <v>616</v>
      </c>
      <c r="D15" s="171">
        <v>6.1819168519336749</v>
      </c>
    </row>
    <row r="16" spans="1:4">
      <c r="A16" s="169" t="s">
        <v>124</v>
      </c>
      <c r="B16" s="170" t="s">
        <v>617</v>
      </c>
      <c r="C16" s="171" t="s">
        <v>618</v>
      </c>
      <c r="D16" s="171">
        <v>26.899561617553662</v>
      </c>
    </row>
    <row r="17" spans="1:7">
      <c r="A17" s="169" t="s">
        <v>124</v>
      </c>
      <c r="B17" s="170" t="s">
        <v>619</v>
      </c>
      <c r="C17" s="171" t="s">
        <v>620</v>
      </c>
      <c r="D17" s="171">
        <v>10.665234722687433</v>
      </c>
    </row>
    <row r="18" spans="1:7">
      <c r="A18" s="169" t="s">
        <v>124</v>
      </c>
      <c r="B18" s="170" t="s">
        <v>621</v>
      </c>
      <c r="C18" s="171" t="s">
        <v>622</v>
      </c>
      <c r="D18" s="171">
        <v>0</v>
      </c>
    </row>
    <row r="19" spans="1:7">
      <c r="A19" s="169" t="s">
        <v>124</v>
      </c>
      <c r="B19" s="170" t="s">
        <v>623</v>
      </c>
      <c r="C19" s="171" t="s">
        <v>624</v>
      </c>
      <c r="D19" s="171">
        <v>0</v>
      </c>
    </row>
    <row r="21" spans="1:7">
      <c r="A21" s="169" t="s">
        <v>102</v>
      </c>
      <c r="B21" s="170" t="s">
        <v>615</v>
      </c>
      <c r="C21" s="171" t="s">
        <v>616</v>
      </c>
      <c r="D21" s="171">
        <v>26.837047534228091</v>
      </c>
    </row>
    <row r="22" spans="1:7">
      <c r="A22" s="169" t="s">
        <v>102</v>
      </c>
      <c r="B22" s="170" t="s">
        <v>617</v>
      </c>
      <c r="C22" s="171" t="s">
        <v>618</v>
      </c>
      <c r="D22" s="171">
        <v>502.44223203618748</v>
      </c>
    </row>
    <row r="23" spans="1:7">
      <c r="A23" s="169" t="s">
        <v>102</v>
      </c>
      <c r="B23" s="170" t="s">
        <v>619</v>
      </c>
      <c r="C23" s="171" t="s">
        <v>620</v>
      </c>
      <c r="D23" s="171">
        <v>545.62013638803683</v>
      </c>
    </row>
    <row r="24" spans="1:7">
      <c r="A24" s="169" t="s">
        <v>102</v>
      </c>
      <c r="B24" s="170" t="s">
        <v>621</v>
      </c>
      <c r="C24" s="171" t="s">
        <v>622</v>
      </c>
      <c r="D24" s="171">
        <v>45.6091639940039</v>
      </c>
    </row>
    <row r="25" spans="1:7">
      <c r="A25" s="169" t="s">
        <v>102</v>
      </c>
      <c r="B25" s="170" t="s">
        <v>623</v>
      </c>
      <c r="C25" s="171" t="s">
        <v>624</v>
      </c>
      <c r="D25" s="171">
        <v>0</v>
      </c>
    </row>
    <row r="27" spans="1:7">
      <c r="A27" s="169" t="s">
        <v>126</v>
      </c>
      <c r="B27" s="170" t="s">
        <v>615</v>
      </c>
      <c r="C27" s="171" t="s">
        <v>616</v>
      </c>
      <c r="D27" s="171">
        <v>99.16590703699876</v>
      </c>
    </row>
    <row r="28" spans="1:7">
      <c r="A28" s="169" t="s">
        <v>126</v>
      </c>
      <c r="B28" s="170" t="s">
        <v>617</v>
      </c>
      <c r="C28" s="171" t="s">
        <v>618</v>
      </c>
      <c r="D28" s="171">
        <v>864.20831690705859</v>
      </c>
    </row>
    <row r="29" spans="1:7">
      <c r="A29" s="169" t="s">
        <v>126</v>
      </c>
      <c r="B29" s="170" t="s">
        <v>619</v>
      </c>
      <c r="C29" s="171" t="s">
        <v>620</v>
      </c>
      <c r="D29" s="171">
        <v>1039.5443695434071</v>
      </c>
    </row>
    <row r="30" spans="1:7">
      <c r="A30" s="169" t="s">
        <v>126</v>
      </c>
      <c r="B30" s="170" t="s">
        <v>621</v>
      </c>
      <c r="C30" s="171" t="s">
        <v>622</v>
      </c>
      <c r="D30" s="171">
        <v>165.92304415917474</v>
      </c>
    </row>
    <row r="31" spans="1:7">
      <c r="A31" s="169" t="s">
        <v>126</v>
      </c>
      <c r="B31" s="170" t="s">
        <v>623</v>
      </c>
      <c r="C31" s="171" t="s">
        <v>624</v>
      </c>
      <c r="D31" s="171">
        <v>0</v>
      </c>
    </row>
    <row r="32" spans="1:7">
      <c r="G32" s="173"/>
    </row>
    <row r="33" spans="1:8">
      <c r="A33" s="169" t="s">
        <v>114</v>
      </c>
      <c r="B33" s="170" t="s">
        <v>615</v>
      </c>
      <c r="C33" s="172" t="s">
        <v>616</v>
      </c>
      <c r="D33" s="172">
        <v>14.330500318201258</v>
      </c>
      <c r="G33" s="171"/>
      <c r="H33" s="172"/>
    </row>
    <row r="34" spans="1:8">
      <c r="A34" s="169" t="s">
        <v>114</v>
      </c>
      <c r="B34" s="170" t="s">
        <v>617</v>
      </c>
      <c r="C34" s="172" t="s">
        <v>618</v>
      </c>
      <c r="D34" s="172">
        <v>300.38048624259795</v>
      </c>
      <c r="G34" s="171"/>
      <c r="H34" s="172"/>
    </row>
    <row r="35" spans="1:8">
      <c r="A35" s="169" t="s">
        <v>114</v>
      </c>
      <c r="B35" s="170" t="s">
        <v>619</v>
      </c>
      <c r="C35" s="172" t="s">
        <v>620</v>
      </c>
      <c r="D35" s="172">
        <v>331.07657530458977</v>
      </c>
      <c r="G35" s="171"/>
      <c r="H35" s="172"/>
    </row>
    <row r="36" spans="1:8">
      <c r="A36" s="169" t="s">
        <v>114</v>
      </c>
      <c r="B36" s="170" t="s">
        <v>621</v>
      </c>
      <c r="C36" s="172" t="s">
        <v>622</v>
      </c>
      <c r="D36" s="172">
        <v>20.165820401997333</v>
      </c>
      <c r="G36" s="171"/>
      <c r="H36" s="172"/>
    </row>
    <row r="37" spans="1:8">
      <c r="A37" s="169" t="s">
        <v>114</v>
      </c>
      <c r="B37" s="170" t="s">
        <v>623</v>
      </c>
      <c r="C37" s="172" t="s">
        <v>624</v>
      </c>
      <c r="D37" s="172">
        <v>0</v>
      </c>
      <c r="G37" s="171"/>
      <c r="H37" s="172"/>
    </row>
    <row r="39" spans="1:8">
      <c r="A39" s="169" t="s">
        <v>108</v>
      </c>
      <c r="B39" s="170" t="s">
        <v>615</v>
      </c>
      <c r="C39" s="171" t="s">
        <v>616</v>
      </c>
      <c r="D39" s="171">
        <v>61.564319159344151</v>
      </c>
    </row>
    <row r="40" spans="1:8">
      <c r="A40" s="169" t="s">
        <v>108</v>
      </c>
      <c r="B40" s="170" t="s">
        <v>617</v>
      </c>
      <c r="C40" s="171" t="s">
        <v>618</v>
      </c>
      <c r="D40" s="171">
        <v>429.44578404781265</v>
      </c>
    </row>
    <row r="41" spans="1:8">
      <c r="A41" s="169" t="s">
        <v>108</v>
      </c>
      <c r="B41" s="170" t="s">
        <v>619</v>
      </c>
      <c r="C41" s="171" t="s">
        <v>620</v>
      </c>
      <c r="D41" s="171">
        <v>981.06071657240955</v>
      </c>
    </row>
    <row r="42" spans="1:8">
      <c r="A42" s="169" t="s">
        <v>108</v>
      </c>
      <c r="B42" s="170" t="s">
        <v>621</v>
      </c>
      <c r="C42" s="171" t="s">
        <v>622</v>
      </c>
      <c r="D42" s="171">
        <v>72.577019372117988</v>
      </c>
    </row>
    <row r="43" spans="1:8">
      <c r="A43" s="169" t="s">
        <v>108</v>
      </c>
      <c r="B43" s="170" t="s">
        <v>623</v>
      </c>
      <c r="C43" s="171" t="s">
        <v>624</v>
      </c>
      <c r="D43" s="171">
        <v>0</v>
      </c>
    </row>
    <row r="45" spans="1:8">
      <c r="A45" s="169" t="s">
        <v>116</v>
      </c>
      <c r="B45" s="170" t="s">
        <v>615</v>
      </c>
      <c r="C45" s="171" t="s">
        <v>616</v>
      </c>
      <c r="D45" s="171">
        <v>238.16751818500836</v>
      </c>
    </row>
    <row r="46" spans="1:8">
      <c r="A46" s="169" t="s">
        <v>116</v>
      </c>
      <c r="B46" s="170" t="s">
        <v>617</v>
      </c>
      <c r="C46" s="171" t="s">
        <v>618</v>
      </c>
      <c r="D46" s="171">
        <v>2151.3799672478144</v>
      </c>
    </row>
    <row r="47" spans="1:8">
      <c r="A47" s="169" t="s">
        <v>116</v>
      </c>
      <c r="B47" s="170" t="s">
        <v>619</v>
      </c>
      <c r="C47" s="171" t="s">
        <v>620</v>
      </c>
      <c r="D47" s="171">
        <v>1689.7857360723237</v>
      </c>
    </row>
    <row r="48" spans="1:8">
      <c r="A48" s="169" t="s">
        <v>116</v>
      </c>
      <c r="B48" s="170" t="s">
        <v>621</v>
      </c>
      <c r="C48" s="171" t="s">
        <v>622</v>
      </c>
      <c r="D48" s="171">
        <v>298.58554510604154</v>
      </c>
    </row>
    <row r="49" spans="1:4">
      <c r="A49" s="169" t="s">
        <v>116</v>
      </c>
      <c r="B49" s="170" t="s">
        <v>623</v>
      </c>
      <c r="C49" s="171" t="s">
        <v>624</v>
      </c>
      <c r="D49" s="171">
        <v>-339.2068458164207</v>
      </c>
    </row>
    <row r="51" spans="1:4">
      <c r="A51" s="169" t="s">
        <v>118</v>
      </c>
      <c r="B51" s="170" t="s">
        <v>615</v>
      </c>
      <c r="C51" s="171" t="s">
        <v>616</v>
      </c>
      <c r="D51" s="171">
        <v>95.114536888473253</v>
      </c>
    </row>
    <row r="52" spans="1:4">
      <c r="A52" s="169" t="s">
        <v>118</v>
      </c>
      <c r="B52" s="170" t="s">
        <v>617</v>
      </c>
      <c r="C52" s="171" t="s">
        <v>618</v>
      </c>
      <c r="D52" s="171">
        <v>517.03801581616165</v>
      </c>
    </row>
    <row r="53" spans="1:4">
      <c r="A53" s="169" t="s">
        <v>118</v>
      </c>
      <c r="B53" s="170" t="s">
        <v>619</v>
      </c>
      <c r="C53" s="171" t="s">
        <v>620</v>
      </c>
      <c r="D53" s="171">
        <v>1168.526639307132</v>
      </c>
    </row>
    <row r="54" spans="1:4">
      <c r="A54" s="169" t="s">
        <v>118</v>
      </c>
      <c r="B54" s="170" t="s">
        <v>621</v>
      </c>
      <c r="C54" s="171" t="s">
        <v>622</v>
      </c>
      <c r="D54" s="171">
        <v>128.2843891790433</v>
      </c>
    </row>
    <row r="55" spans="1:4">
      <c r="A55" s="169" t="s">
        <v>118</v>
      </c>
      <c r="B55" s="170" t="s">
        <v>623</v>
      </c>
      <c r="C55" s="171" t="s">
        <v>624</v>
      </c>
      <c r="D55" s="171">
        <v>0</v>
      </c>
    </row>
    <row r="57" spans="1:4">
      <c r="A57" s="169" t="s">
        <v>120</v>
      </c>
      <c r="B57" s="170" t="s">
        <v>615</v>
      </c>
      <c r="C57" s="171" t="s">
        <v>616</v>
      </c>
      <c r="D57" s="171">
        <v>24.346962943849409</v>
      </c>
    </row>
    <row r="58" spans="1:4">
      <c r="A58" s="169" t="s">
        <v>120</v>
      </c>
      <c r="B58" s="170" t="s">
        <v>617</v>
      </c>
      <c r="C58" s="171" t="s">
        <v>618</v>
      </c>
      <c r="D58" s="171">
        <v>128.75964884826925</v>
      </c>
    </row>
    <row r="59" spans="1:4">
      <c r="A59" s="169" t="s">
        <v>120</v>
      </c>
      <c r="B59" s="170" t="s">
        <v>619</v>
      </c>
      <c r="C59" s="171" t="s">
        <v>620</v>
      </c>
      <c r="D59" s="171">
        <v>677.86035711538989</v>
      </c>
    </row>
    <row r="60" spans="1:4">
      <c r="A60" s="169" t="s">
        <v>120</v>
      </c>
      <c r="B60" s="170" t="s">
        <v>621</v>
      </c>
      <c r="C60" s="171" t="s">
        <v>622</v>
      </c>
      <c r="D60" s="171">
        <v>25.908544133474461</v>
      </c>
    </row>
    <row r="61" spans="1:4">
      <c r="A61" s="169" t="s">
        <v>120</v>
      </c>
      <c r="B61" s="170" t="s">
        <v>623</v>
      </c>
      <c r="C61" s="171" t="s">
        <v>624</v>
      </c>
      <c r="D61" s="171">
        <v>0</v>
      </c>
    </row>
    <row r="63" spans="1:4">
      <c r="A63" s="169" t="s">
        <v>122</v>
      </c>
      <c r="B63" s="170" t="s">
        <v>615</v>
      </c>
      <c r="C63" s="171" t="s">
        <v>616</v>
      </c>
      <c r="D63" s="171">
        <v>37.294739342321407</v>
      </c>
    </row>
    <row r="64" spans="1:4">
      <c r="A64" s="169" t="s">
        <v>122</v>
      </c>
      <c r="B64" s="170" t="s">
        <v>617</v>
      </c>
      <c r="C64" s="171" t="s">
        <v>618</v>
      </c>
      <c r="D64" s="171">
        <v>346.59004176972087</v>
      </c>
    </row>
    <row r="65" spans="1:4">
      <c r="A65" s="169" t="s">
        <v>122</v>
      </c>
      <c r="B65" s="170" t="s">
        <v>619</v>
      </c>
      <c r="C65" s="171" t="s">
        <v>620</v>
      </c>
      <c r="D65" s="171">
        <v>1032.9568469842156</v>
      </c>
    </row>
    <row r="66" spans="1:4">
      <c r="A66" s="169" t="s">
        <v>122</v>
      </c>
      <c r="B66" s="170" t="s">
        <v>621</v>
      </c>
      <c r="C66" s="171" t="s">
        <v>622</v>
      </c>
      <c r="D66" s="171">
        <v>100.1014805659081</v>
      </c>
    </row>
    <row r="67" spans="1:4">
      <c r="A67" s="169" t="s">
        <v>122</v>
      </c>
      <c r="B67" s="170" t="s">
        <v>623</v>
      </c>
      <c r="C67" s="171" t="s">
        <v>624</v>
      </c>
      <c r="D67" s="171">
        <v>0</v>
      </c>
    </row>
    <row r="69" spans="1:4">
      <c r="A69" s="169" t="s">
        <v>94</v>
      </c>
      <c r="B69" s="170" t="s">
        <v>615</v>
      </c>
      <c r="C69" s="171" t="s">
        <v>616</v>
      </c>
      <c r="D69" s="171">
        <v>145.34636692935891</v>
      </c>
    </row>
    <row r="70" spans="1:4">
      <c r="A70" s="169" t="s">
        <v>94</v>
      </c>
      <c r="B70" s="170" t="s">
        <v>617</v>
      </c>
      <c r="C70" s="171" t="s">
        <v>618</v>
      </c>
      <c r="D70" s="171">
        <v>371.81375227062716</v>
      </c>
    </row>
    <row r="71" spans="1:4">
      <c r="A71" s="169" t="s">
        <v>94</v>
      </c>
      <c r="B71" s="170" t="s">
        <v>619</v>
      </c>
      <c r="C71" s="171" t="s">
        <v>620</v>
      </c>
      <c r="D71" s="171">
        <v>0</v>
      </c>
    </row>
    <row r="72" spans="1:4">
      <c r="A72" s="169" t="s">
        <v>94</v>
      </c>
      <c r="B72" s="170" t="s">
        <v>621</v>
      </c>
      <c r="C72" s="171" t="s">
        <v>622</v>
      </c>
      <c r="D72" s="171">
        <v>0</v>
      </c>
    </row>
    <row r="73" spans="1:4">
      <c r="A73" s="169" t="s">
        <v>94</v>
      </c>
      <c r="B73" s="170" t="s">
        <v>623</v>
      </c>
      <c r="C73" s="171" t="s">
        <v>624</v>
      </c>
      <c r="D73" s="171">
        <v>0</v>
      </c>
    </row>
    <row r="75" spans="1:4">
      <c r="A75" s="169" t="s">
        <v>98</v>
      </c>
      <c r="B75" s="170" t="s">
        <v>615</v>
      </c>
      <c r="C75" s="171" t="s">
        <v>616</v>
      </c>
      <c r="D75" s="171">
        <v>15.340610955116862</v>
      </c>
    </row>
    <row r="76" spans="1:4">
      <c r="A76" s="169" t="s">
        <v>98</v>
      </c>
      <c r="B76" s="170" t="s">
        <v>617</v>
      </c>
      <c r="C76" s="171" t="s">
        <v>618</v>
      </c>
      <c r="D76" s="171">
        <v>79.463164702607813</v>
      </c>
    </row>
    <row r="77" spans="1:4">
      <c r="A77" s="169" t="s">
        <v>98</v>
      </c>
      <c r="B77" s="170" t="s">
        <v>619</v>
      </c>
      <c r="C77" s="171" t="s">
        <v>620</v>
      </c>
      <c r="D77" s="171">
        <v>0</v>
      </c>
    </row>
    <row r="78" spans="1:4">
      <c r="A78" s="169" t="s">
        <v>98</v>
      </c>
      <c r="B78" s="170" t="s">
        <v>621</v>
      </c>
      <c r="C78" s="171" t="s">
        <v>622</v>
      </c>
      <c r="D78" s="171">
        <v>0</v>
      </c>
    </row>
    <row r="79" spans="1:4">
      <c r="A79" s="169" t="s">
        <v>98</v>
      </c>
      <c r="B79" s="170" t="s">
        <v>623</v>
      </c>
      <c r="C79" s="171" t="s">
        <v>624</v>
      </c>
      <c r="D79" s="171">
        <v>0</v>
      </c>
    </row>
    <row r="81" spans="1:4">
      <c r="A81" s="169" t="s">
        <v>104</v>
      </c>
      <c r="B81" s="170" t="s">
        <v>615</v>
      </c>
      <c r="C81" s="171" t="s">
        <v>616</v>
      </c>
      <c r="D81" s="171">
        <v>5.5522420298672621</v>
      </c>
    </row>
    <row r="82" spans="1:4">
      <c r="A82" s="169" t="s">
        <v>104</v>
      </c>
      <c r="B82" s="170" t="s">
        <v>617</v>
      </c>
      <c r="C82" s="171" t="s">
        <v>618</v>
      </c>
      <c r="D82" s="171">
        <v>39.183836569323098</v>
      </c>
    </row>
    <row r="83" spans="1:4">
      <c r="A83" s="169" t="s">
        <v>104</v>
      </c>
      <c r="B83" s="170" t="s">
        <v>619</v>
      </c>
      <c r="C83" s="171" t="s">
        <v>620</v>
      </c>
      <c r="D83" s="171">
        <v>0</v>
      </c>
    </row>
    <row r="84" spans="1:4">
      <c r="A84" s="169" t="s">
        <v>104</v>
      </c>
      <c r="B84" s="170" t="s">
        <v>621</v>
      </c>
      <c r="C84" s="171" t="s">
        <v>622</v>
      </c>
      <c r="D84" s="171">
        <v>0</v>
      </c>
    </row>
    <row r="85" spans="1:4">
      <c r="A85" s="169" t="s">
        <v>104</v>
      </c>
      <c r="B85" s="170" t="s">
        <v>623</v>
      </c>
      <c r="C85" s="171" t="s">
        <v>624</v>
      </c>
      <c r="D85" s="171">
        <v>59.975468092456097</v>
      </c>
    </row>
    <row r="87" spans="1:4">
      <c r="A87" s="169" t="s">
        <v>110</v>
      </c>
      <c r="B87" s="170" t="s">
        <v>615</v>
      </c>
      <c r="C87" s="171" t="s">
        <v>616</v>
      </c>
      <c r="D87" s="171">
        <v>40.114517388601037</v>
      </c>
    </row>
    <row r="88" spans="1:4">
      <c r="A88" s="169" t="s">
        <v>110</v>
      </c>
      <c r="B88" s="170" t="s">
        <v>617</v>
      </c>
      <c r="C88" s="171" t="s">
        <v>618</v>
      </c>
      <c r="D88" s="171">
        <v>198.68344980401565</v>
      </c>
    </row>
    <row r="89" spans="1:4">
      <c r="A89" s="169" t="s">
        <v>110</v>
      </c>
      <c r="B89" s="170" t="s">
        <v>619</v>
      </c>
      <c r="C89" s="171" t="s">
        <v>620</v>
      </c>
      <c r="D89" s="171">
        <v>0</v>
      </c>
    </row>
    <row r="90" spans="1:4">
      <c r="A90" s="169" t="s">
        <v>110</v>
      </c>
      <c r="B90" s="170" t="s">
        <v>621</v>
      </c>
      <c r="C90" s="171" t="s">
        <v>622</v>
      </c>
      <c r="D90" s="171">
        <v>0</v>
      </c>
    </row>
    <row r="91" spans="1:4">
      <c r="A91" s="169" t="s">
        <v>110</v>
      </c>
      <c r="B91" s="170" t="s">
        <v>623</v>
      </c>
      <c r="C91" s="171" t="s">
        <v>624</v>
      </c>
      <c r="D91" s="171">
        <v>0</v>
      </c>
    </row>
    <row r="93" spans="1:4">
      <c r="A93" s="169" t="s">
        <v>112</v>
      </c>
      <c r="B93" s="170" t="s">
        <v>615</v>
      </c>
      <c r="C93" s="171" t="s">
        <v>616</v>
      </c>
      <c r="D93" s="171">
        <v>16.8478291419237</v>
      </c>
    </row>
    <row r="94" spans="1:4">
      <c r="A94" s="169" t="s">
        <v>112</v>
      </c>
      <c r="B94" s="170" t="s">
        <v>617</v>
      </c>
      <c r="C94" s="171" t="s">
        <v>618</v>
      </c>
      <c r="D94" s="171">
        <v>145.40536101209457</v>
      </c>
    </row>
    <row r="95" spans="1:4">
      <c r="A95" s="169" t="s">
        <v>112</v>
      </c>
      <c r="B95" s="170" t="s">
        <v>619</v>
      </c>
      <c r="C95" s="171" t="s">
        <v>620</v>
      </c>
      <c r="D95" s="171">
        <v>0</v>
      </c>
    </row>
    <row r="96" spans="1:4">
      <c r="A96" s="169" t="s">
        <v>112</v>
      </c>
      <c r="B96" s="170" t="s">
        <v>621</v>
      </c>
      <c r="C96" s="171" t="s">
        <v>622</v>
      </c>
      <c r="D96" s="171">
        <v>0</v>
      </c>
    </row>
    <row r="97" spans="1:4">
      <c r="A97" s="169" t="s">
        <v>112</v>
      </c>
      <c r="B97" s="170" t="s">
        <v>623</v>
      </c>
      <c r="C97" s="171" t="s">
        <v>624</v>
      </c>
      <c r="D97" s="171">
        <v>0</v>
      </c>
    </row>
    <row r="99" spans="1:4">
      <c r="A99" s="169" t="s">
        <v>106</v>
      </c>
      <c r="B99" s="170" t="s">
        <v>615</v>
      </c>
      <c r="C99" s="171" t="s">
        <v>616</v>
      </c>
      <c r="D99" s="171">
        <v>3.8178285775857077</v>
      </c>
    </row>
    <row r="100" spans="1:4">
      <c r="A100" s="169" t="s">
        <v>106</v>
      </c>
      <c r="B100" s="170" t="s">
        <v>617</v>
      </c>
      <c r="C100" s="171" t="s">
        <v>618</v>
      </c>
      <c r="D100" s="171">
        <v>88.174424623680807</v>
      </c>
    </row>
    <row r="101" spans="1:4">
      <c r="A101" s="169" t="s">
        <v>106</v>
      </c>
      <c r="B101" s="170" t="s">
        <v>619</v>
      </c>
      <c r="C101" s="171" t="s">
        <v>620</v>
      </c>
      <c r="D101" s="171">
        <v>0</v>
      </c>
    </row>
    <row r="102" spans="1:4">
      <c r="A102" s="169" t="s">
        <v>106</v>
      </c>
      <c r="B102" s="170" t="s">
        <v>621</v>
      </c>
      <c r="C102" s="171" t="s">
        <v>622</v>
      </c>
      <c r="D102" s="171">
        <v>0</v>
      </c>
    </row>
    <row r="103" spans="1:4">
      <c r="A103" s="169" t="s">
        <v>106</v>
      </c>
      <c r="B103" s="170" t="s">
        <v>623</v>
      </c>
      <c r="C103" s="171" t="s">
        <v>624</v>
      </c>
      <c r="D103" s="171">
        <v>0</v>
      </c>
    </row>
  </sheetData>
  <pageMargins left="0.70866141732283472" right="0.70866141732283472" top="0.74803149606299213" bottom="0.74803149606299213" header="0.31496062992125984" footer="0.31496062992125984"/>
  <pageSetup paperSize="8" fitToHeight="0" orientation="landscape" r:id="rId1"/>
  <headerFooter>
    <oddHeader>&amp;L&amp;F&amp;C&amp;A</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0FE07-5A3B-476B-9590-73D2FF8A656B}">
  <sheetPr>
    <pageSetUpPr fitToPage="1"/>
  </sheetPr>
  <dimension ref="A1:H103"/>
  <sheetViews>
    <sheetView zoomScale="80" zoomScaleNormal="80" workbookViewId="0"/>
  </sheetViews>
  <sheetFormatPr defaultColWidth="9.33203125" defaultRowHeight="14.1"/>
  <cols>
    <col min="1" max="1" width="11.6640625" style="168" bestFit="1" customWidth="1"/>
    <col min="2" max="2" width="71.6640625" style="168" bestFit="1" customWidth="1"/>
    <col min="3" max="3" width="52.1640625" style="168" bestFit="1" customWidth="1"/>
    <col min="4" max="4" width="11" style="168" bestFit="1" customWidth="1"/>
    <col min="5" max="16384" width="9.33203125" style="168"/>
  </cols>
  <sheetData>
    <row r="1" spans="1:4">
      <c r="A1" s="168" t="s">
        <v>591</v>
      </c>
      <c r="B1" s="168" t="s">
        <v>592</v>
      </c>
      <c r="C1" s="168" t="s">
        <v>593</v>
      </c>
      <c r="D1" s="168" t="s">
        <v>594</v>
      </c>
    </row>
    <row r="3" spans="1:4">
      <c r="A3" s="169" t="s">
        <v>96</v>
      </c>
      <c r="B3" s="170" t="s">
        <v>625</v>
      </c>
      <c r="C3" s="171" t="s">
        <v>626</v>
      </c>
      <c r="D3" s="171">
        <v>0</v>
      </c>
    </row>
    <row r="4" spans="1:4">
      <c r="A4" s="169" t="s">
        <v>96</v>
      </c>
      <c r="B4" s="170" t="s">
        <v>627</v>
      </c>
      <c r="C4" s="171" t="s">
        <v>628</v>
      </c>
      <c r="D4" s="171">
        <v>0</v>
      </c>
    </row>
    <row r="5" spans="1:4">
      <c r="A5" s="169" t="s">
        <v>96</v>
      </c>
      <c r="B5" s="170" t="s">
        <v>629</v>
      </c>
      <c r="C5" s="171" t="s">
        <v>630</v>
      </c>
      <c r="D5" s="171">
        <v>0</v>
      </c>
    </row>
    <row r="6" spans="1:4">
      <c r="A6" s="169" t="s">
        <v>96</v>
      </c>
      <c r="B6" s="170" t="s">
        <v>631</v>
      </c>
      <c r="C6" s="171" t="s">
        <v>632</v>
      </c>
      <c r="D6" s="171">
        <v>0</v>
      </c>
    </row>
    <row r="7" spans="1:4">
      <c r="A7" s="169" t="s">
        <v>96</v>
      </c>
      <c r="B7" s="170" t="s">
        <v>633</v>
      </c>
      <c r="C7" s="171" t="s">
        <v>634</v>
      </c>
      <c r="D7" s="171">
        <v>0</v>
      </c>
    </row>
    <row r="9" spans="1:4">
      <c r="A9" s="169" t="s">
        <v>100</v>
      </c>
      <c r="B9" s="170" t="s">
        <v>625</v>
      </c>
      <c r="C9" s="171" t="s">
        <v>626</v>
      </c>
      <c r="D9" s="171">
        <v>0</v>
      </c>
    </row>
    <row r="10" spans="1:4">
      <c r="A10" s="169" t="s">
        <v>100</v>
      </c>
      <c r="B10" s="170" t="s">
        <v>627</v>
      </c>
      <c r="C10" s="171" t="s">
        <v>628</v>
      </c>
      <c r="D10" s="171">
        <v>0</v>
      </c>
    </row>
    <row r="11" spans="1:4">
      <c r="A11" s="169" t="s">
        <v>100</v>
      </c>
      <c r="B11" s="170" t="s">
        <v>629</v>
      </c>
      <c r="C11" s="171" t="s">
        <v>630</v>
      </c>
      <c r="D11" s="171">
        <v>0</v>
      </c>
    </row>
    <row r="12" spans="1:4">
      <c r="A12" s="169" t="s">
        <v>100</v>
      </c>
      <c r="B12" s="170" t="s">
        <v>631</v>
      </c>
      <c r="C12" s="171" t="s">
        <v>632</v>
      </c>
      <c r="D12" s="171">
        <v>0</v>
      </c>
    </row>
    <row r="13" spans="1:4">
      <c r="A13" s="169" t="s">
        <v>100</v>
      </c>
      <c r="B13" s="170" t="s">
        <v>633</v>
      </c>
      <c r="C13" s="171" t="s">
        <v>634</v>
      </c>
      <c r="D13" s="171">
        <v>0</v>
      </c>
    </row>
    <row r="15" spans="1:4">
      <c r="A15" s="169" t="s">
        <v>124</v>
      </c>
      <c r="B15" s="170" t="s">
        <v>625</v>
      </c>
      <c r="C15" s="171" t="s">
        <v>626</v>
      </c>
      <c r="D15" s="171">
        <v>0</v>
      </c>
    </row>
    <row r="16" spans="1:4">
      <c r="A16" s="169" t="s">
        <v>124</v>
      </c>
      <c r="B16" s="170" t="s">
        <v>627</v>
      </c>
      <c r="C16" s="171" t="s">
        <v>628</v>
      </c>
      <c r="D16" s="171">
        <v>0</v>
      </c>
    </row>
    <row r="17" spans="1:7">
      <c r="A17" s="169" t="s">
        <v>124</v>
      </c>
      <c r="B17" s="170" t="s">
        <v>629</v>
      </c>
      <c r="C17" s="171" t="s">
        <v>630</v>
      </c>
      <c r="D17" s="171">
        <v>0</v>
      </c>
    </row>
    <row r="18" spans="1:7">
      <c r="A18" s="169" t="s">
        <v>124</v>
      </c>
      <c r="B18" s="170" t="s">
        <v>631</v>
      </c>
      <c r="C18" s="171" t="s">
        <v>632</v>
      </c>
      <c r="D18" s="171">
        <v>0</v>
      </c>
    </row>
    <row r="19" spans="1:7">
      <c r="A19" s="169" t="s">
        <v>124</v>
      </c>
      <c r="B19" s="170" t="s">
        <v>633</v>
      </c>
      <c r="C19" s="171" t="s">
        <v>634</v>
      </c>
      <c r="D19" s="171">
        <v>0</v>
      </c>
    </row>
    <row r="21" spans="1:7">
      <c r="A21" s="169" t="s">
        <v>102</v>
      </c>
      <c r="B21" s="170" t="s">
        <v>625</v>
      </c>
      <c r="C21" s="171" t="s">
        <v>626</v>
      </c>
      <c r="D21" s="171">
        <v>0</v>
      </c>
    </row>
    <row r="22" spans="1:7">
      <c r="A22" s="169" t="s">
        <v>102</v>
      </c>
      <c r="B22" s="170" t="s">
        <v>627</v>
      </c>
      <c r="C22" s="171" t="s">
        <v>628</v>
      </c>
      <c r="D22" s="171">
        <v>0</v>
      </c>
    </row>
    <row r="23" spans="1:7">
      <c r="A23" s="169" t="s">
        <v>102</v>
      </c>
      <c r="B23" s="170" t="s">
        <v>629</v>
      </c>
      <c r="C23" s="171" t="s">
        <v>630</v>
      </c>
      <c r="D23" s="171">
        <v>0</v>
      </c>
    </row>
    <row r="24" spans="1:7">
      <c r="A24" s="169" t="s">
        <v>102</v>
      </c>
      <c r="B24" s="170" t="s">
        <v>631</v>
      </c>
      <c r="C24" s="171" t="s">
        <v>632</v>
      </c>
      <c r="D24" s="171">
        <v>0</v>
      </c>
    </row>
    <row r="25" spans="1:7">
      <c r="A25" s="169" t="s">
        <v>102</v>
      </c>
      <c r="B25" s="170" t="s">
        <v>633</v>
      </c>
      <c r="C25" s="171" t="s">
        <v>634</v>
      </c>
      <c r="D25" s="171">
        <v>0</v>
      </c>
    </row>
    <row r="27" spans="1:7">
      <c r="A27" s="169" t="s">
        <v>126</v>
      </c>
      <c r="B27" s="170" t="s">
        <v>625</v>
      </c>
      <c r="C27" s="171" t="s">
        <v>626</v>
      </c>
      <c r="D27" s="171">
        <v>0</v>
      </c>
    </row>
    <row r="28" spans="1:7">
      <c r="A28" s="169" t="s">
        <v>126</v>
      </c>
      <c r="B28" s="170" t="s">
        <v>627</v>
      </c>
      <c r="C28" s="171" t="s">
        <v>628</v>
      </c>
      <c r="D28" s="171">
        <v>0</v>
      </c>
    </row>
    <row r="29" spans="1:7">
      <c r="A29" s="169" t="s">
        <v>126</v>
      </c>
      <c r="B29" s="170" t="s">
        <v>629</v>
      </c>
      <c r="C29" s="171" t="s">
        <v>630</v>
      </c>
      <c r="D29" s="171">
        <v>0</v>
      </c>
    </row>
    <row r="30" spans="1:7">
      <c r="A30" s="169" t="s">
        <v>126</v>
      </c>
      <c r="B30" s="170" t="s">
        <v>631</v>
      </c>
      <c r="C30" s="171" t="s">
        <v>632</v>
      </c>
      <c r="D30" s="171">
        <v>0</v>
      </c>
    </row>
    <row r="31" spans="1:7">
      <c r="A31" s="169" t="s">
        <v>126</v>
      </c>
      <c r="B31" s="170" t="s">
        <v>633</v>
      </c>
      <c r="C31" s="171" t="s">
        <v>634</v>
      </c>
      <c r="D31" s="171">
        <v>0</v>
      </c>
    </row>
    <row r="32" spans="1:7">
      <c r="G32" s="173"/>
    </row>
    <row r="33" spans="1:8">
      <c r="A33" s="169" t="s">
        <v>114</v>
      </c>
      <c r="B33" s="170" t="s">
        <v>625</v>
      </c>
      <c r="C33" s="172" t="s">
        <v>626</v>
      </c>
      <c r="D33" s="172">
        <v>0</v>
      </c>
      <c r="G33" s="171"/>
      <c r="H33" s="172"/>
    </row>
    <row r="34" spans="1:8">
      <c r="A34" s="169" t="s">
        <v>114</v>
      </c>
      <c r="B34" s="170" t="s">
        <v>627</v>
      </c>
      <c r="C34" s="172" t="s">
        <v>628</v>
      </c>
      <c r="D34" s="172">
        <v>1.2069382943915856</v>
      </c>
      <c r="G34" s="171"/>
      <c r="H34" s="172"/>
    </row>
    <row r="35" spans="1:8">
      <c r="A35" s="169" t="s">
        <v>114</v>
      </c>
      <c r="B35" s="170" t="s">
        <v>629</v>
      </c>
      <c r="C35" s="172" t="s">
        <v>630</v>
      </c>
      <c r="D35" s="172">
        <v>1.4481498864144116</v>
      </c>
      <c r="G35" s="171"/>
      <c r="H35" s="172"/>
    </row>
    <row r="36" spans="1:8">
      <c r="A36" s="169" t="s">
        <v>114</v>
      </c>
      <c r="B36" s="170" t="s">
        <v>631</v>
      </c>
      <c r="C36" s="172" t="s">
        <v>632</v>
      </c>
      <c r="D36" s="172">
        <v>0</v>
      </c>
      <c r="G36" s="171"/>
      <c r="H36" s="172"/>
    </row>
    <row r="37" spans="1:8">
      <c r="A37" s="169" t="s">
        <v>114</v>
      </c>
      <c r="B37" s="170" t="s">
        <v>633</v>
      </c>
      <c r="C37" s="172" t="s">
        <v>634</v>
      </c>
      <c r="D37" s="172">
        <v>0</v>
      </c>
      <c r="G37" s="171"/>
      <c r="H37" s="172"/>
    </row>
    <row r="39" spans="1:8">
      <c r="A39" s="169" t="s">
        <v>108</v>
      </c>
      <c r="B39" s="170" t="s">
        <v>625</v>
      </c>
      <c r="C39" s="171" t="s">
        <v>626</v>
      </c>
      <c r="D39" s="171">
        <v>0</v>
      </c>
    </row>
    <row r="40" spans="1:8">
      <c r="A40" s="169" t="s">
        <v>108</v>
      </c>
      <c r="B40" s="170" t="s">
        <v>627</v>
      </c>
      <c r="C40" s="171" t="s">
        <v>628</v>
      </c>
      <c r="D40" s="171">
        <v>0</v>
      </c>
    </row>
    <row r="41" spans="1:8">
      <c r="A41" s="169" t="s">
        <v>108</v>
      </c>
      <c r="B41" s="170" t="s">
        <v>629</v>
      </c>
      <c r="C41" s="171" t="s">
        <v>630</v>
      </c>
      <c r="D41" s="171">
        <v>0</v>
      </c>
    </row>
    <row r="42" spans="1:8">
      <c r="A42" s="169" t="s">
        <v>108</v>
      </c>
      <c r="B42" s="170" t="s">
        <v>631</v>
      </c>
      <c r="C42" s="171" t="s">
        <v>632</v>
      </c>
      <c r="D42" s="171">
        <v>0</v>
      </c>
    </row>
    <row r="43" spans="1:8">
      <c r="A43" s="169" t="s">
        <v>108</v>
      </c>
      <c r="B43" s="170" t="s">
        <v>633</v>
      </c>
      <c r="C43" s="171" t="s">
        <v>634</v>
      </c>
      <c r="D43" s="171">
        <v>0</v>
      </c>
    </row>
    <row r="45" spans="1:8">
      <c r="A45" s="169" t="s">
        <v>116</v>
      </c>
      <c r="B45" s="170" t="s">
        <v>625</v>
      </c>
      <c r="C45" s="171" t="s">
        <v>626</v>
      </c>
      <c r="D45" s="171">
        <v>0</v>
      </c>
    </row>
    <row r="46" spans="1:8">
      <c r="A46" s="169" t="s">
        <v>116</v>
      </c>
      <c r="B46" s="170" t="s">
        <v>627</v>
      </c>
      <c r="C46" s="171" t="s">
        <v>628</v>
      </c>
      <c r="D46" s="171">
        <v>0</v>
      </c>
    </row>
    <row r="47" spans="1:8">
      <c r="A47" s="169" t="s">
        <v>116</v>
      </c>
      <c r="B47" s="170" t="s">
        <v>629</v>
      </c>
      <c r="C47" s="171" t="s">
        <v>630</v>
      </c>
      <c r="D47" s="171">
        <v>0</v>
      </c>
    </row>
    <row r="48" spans="1:8">
      <c r="A48" s="169" t="s">
        <v>116</v>
      </c>
      <c r="B48" s="170" t="s">
        <v>631</v>
      </c>
      <c r="C48" s="171" t="s">
        <v>632</v>
      </c>
      <c r="D48" s="171">
        <v>0</v>
      </c>
    </row>
    <row r="49" spans="1:4">
      <c r="A49" s="169" t="s">
        <v>116</v>
      </c>
      <c r="B49" s="170" t="s">
        <v>633</v>
      </c>
      <c r="C49" s="171" t="s">
        <v>634</v>
      </c>
      <c r="D49" s="171">
        <v>0</v>
      </c>
    </row>
    <row r="51" spans="1:4">
      <c r="A51" s="169" t="s">
        <v>118</v>
      </c>
      <c r="B51" s="170" t="s">
        <v>625</v>
      </c>
      <c r="C51" s="171" t="s">
        <v>626</v>
      </c>
      <c r="D51" s="171">
        <v>0</v>
      </c>
    </row>
    <row r="52" spans="1:4">
      <c r="A52" s="169" t="s">
        <v>118</v>
      </c>
      <c r="B52" s="170" t="s">
        <v>627</v>
      </c>
      <c r="C52" s="171" t="s">
        <v>628</v>
      </c>
      <c r="D52" s="171">
        <v>0</v>
      </c>
    </row>
    <row r="53" spans="1:4">
      <c r="A53" s="169" t="s">
        <v>118</v>
      </c>
      <c r="B53" s="170" t="s">
        <v>629</v>
      </c>
      <c r="C53" s="171" t="s">
        <v>630</v>
      </c>
      <c r="D53" s="171">
        <v>0</v>
      </c>
    </row>
    <row r="54" spans="1:4">
      <c r="A54" s="169" t="s">
        <v>118</v>
      </c>
      <c r="B54" s="170" t="s">
        <v>631</v>
      </c>
      <c r="C54" s="171" t="s">
        <v>632</v>
      </c>
      <c r="D54" s="171">
        <v>0</v>
      </c>
    </row>
    <row r="55" spans="1:4">
      <c r="A55" s="169" t="s">
        <v>118</v>
      </c>
      <c r="B55" s="170" t="s">
        <v>633</v>
      </c>
      <c r="C55" s="171" t="s">
        <v>634</v>
      </c>
      <c r="D55" s="171">
        <v>0</v>
      </c>
    </row>
    <row r="57" spans="1:4">
      <c r="A57" s="169" t="s">
        <v>120</v>
      </c>
      <c r="B57" s="170" t="s">
        <v>625</v>
      </c>
      <c r="C57" s="171" t="s">
        <v>626</v>
      </c>
      <c r="D57" s="171">
        <v>0</v>
      </c>
    </row>
    <row r="58" spans="1:4">
      <c r="A58" s="169" t="s">
        <v>120</v>
      </c>
      <c r="B58" s="170" t="s">
        <v>627</v>
      </c>
      <c r="C58" s="171" t="s">
        <v>628</v>
      </c>
      <c r="D58" s="171">
        <v>0</v>
      </c>
    </row>
    <row r="59" spans="1:4">
      <c r="A59" s="169" t="s">
        <v>120</v>
      </c>
      <c r="B59" s="170" t="s">
        <v>629</v>
      </c>
      <c r="C59" s="171" t="s">
        <v>630</v>
      </c>
      <c r="D59" s="171">
        <v>0</v>
      </c>
    </row>
    <row r="60" spans="1:4">
      <c r="A60" s="169" t="s">
        <v>120</v>
      </c>
      <c r="B60" s="170" t="s">
        <v>631</v>
      </c>
      <c r="C60" s="171" t="s">
        <v>632</v>
      </c>
      <c r="D60" s="171">
        <v>0</v>
      </c>
    </row>
    <row r="61" spans="1:4">
      <c r="A61" s="169" t="s">
        <v>120</v>
      </c>
      <c r="B61" s="170" t="s">
        <v>633</v>
      </c>
      <c r="C61" s="171" t="s">
        <v>634</v>
      </c>
      <c r="D61" s="171">
        <v>0</v>
      </c>
    </row>
    <row r="63" spans="1:4">
      <c r="A63" s="169" t="s">
        <v>122</v>
      </c>
      <c r="B63" s="170" t="s">
        <v>625</v>
      </c>
      <c r="C63" s="171" t="s">
        <v>626</v>
      </c>
      <c r="D63" s="171">
        <v>0</v>
      </c>
    </row>
    <row r="64" spans="1:4">
      <c r="A64" s="169" t="s">
        <v>122</v>
      </c>
      <c r="B64" s="170" t="s">
        <v>627</v>
      </c>
      <c r="C64" s="171" t="s">
        <v>628</v>
      </c>
      <c r="D64" s="171">
        <v>0</v>
      </c>
    </row>
    <row r="65" spans="1:4">
      <c r="A65" s="169" t="s">
        <v>122</v>
      </c>
      <c r="B65" s="170" t="s">
        <v>629</v>
      </c>
      <c r="C65" s="171" t="s">
        <v>630</v>
      </c>
      <c r="D65" s="171">
        <v>0</v>
      </c>
    </row>
    <row r="66" spans="1:4">
      <c r="A66" s="169" t="s">
        <v>122</v>
      </c>
      <c r="B66" s="170" t="s">
        <v>631</v>
      </c>
      <c r="C66" s="171" t="s">
        <v>632</v>
      </c>
      <c r="D66" s="171">
        <v>0</v>
      </c>
    </row>
    <row r="67" spans="1:4">
      <c r="A67" s="169" t="s">
        <v>122</v>
      </c>
      <c r="B67" s="170" t="s">
        <v>633</v>
      </c>
      <c r="C67" s="171" t="s">
        <v>634</v>
      </c>
      <c r="D67" s="171">
        <v>0</v>
      </c>
    </row>
    <row r="69" spans="1:4">
      <c r="A69" s="169" t="s">
        <v>94</v>
      </c>
      <c r="B69" s="170" t="s">
        <v>625</v>
      </c>
      <c r="C69" s="171" t="s">
        <v>626</v>
      </c>
      <c r="D69" s="171">
        <v>0</v>
      </c>
    </row>
    <row r="70" spans="1:4">
      <c r="A70" s="169" t="s">
        <v>94</v>
      </c>
      <c r="B70" s="170" t="s">
        <v>627</v>
      </c>
      <c r="C70" s="171" t="s">
        <v>628</v>
      </c>
      <c r="D70" s="171">
        <v>0</v>
      </c>
    </row>
    <row r="71" spans="1:4">
      <c r="A71" s="169" t="s">
        <v>94</v>
      </c>
      <c r="B71" s="170" t="s">
        <v>629</v>
      </c>
      <c r="C71" s="171" t="s">
        <v>630</v>
      </c>
      <c r="D71" s="171">
        <v>0</v>
      </c>
    </row>
    <row r="72" spans="1:4">
      <c r="A72" s="169" t="s">
        <v>94</v>
      </c>
      <c r="B72" s="170" t="s">
        <v>631</v>
      </c>
      <c r="C72" s="171" t="s">
        <v>632</v>
      </c>
      <c r="D72" s="171">
        <v>0</v>
      </c>
    </row>
    <row r="73" spans="1:4">
      <c r="A73" s="169" t="s">
        <v>94</v>
      </c>
      <c r="B73" s="170" t="s">
        <v>633</v>
      </c>
      <c r="C73" s="171" t="s">
        <v>634</v>
      </c>
      <c r="D73" s="171">
        <v>0</v>
      </c>
    </row>
    <row r="75" spans="1:4">
      <c r="A75" s="169" t="s">
        <v>98</v>
      </c>
      <c r="B75" s="170" t="s">
        <v>625</v>
      </c>
      <c r="C75" s="171" t="s">
        <v>626</v>
      </c>
      <c r="D75" s="171">
        <v>0</v>
      </c>
    </row>
    <row r="76" spans="1:4">
      <c r="A76" s="169" t="s">
        <v>98</v>
      </c>
      <c r="B76" s="170" t="s">
        <v>627</v>
      </c>
      <c r="C76" s="171" t="s">
        <v>628</v>
      </c>
      <c r="D76" s="171">
        <v>0</v>
      </c>
    </row>
    <row r="77" spans="1:4">
      <c r="A77" s="169" t="s">
        <v>98</v>
      </c>
      <c r="B77" s="170" t="s">
        <v>629</v>
      </c>
      <c r="C77" s="171" t="s">
        <v>630</v>
      </c>
      <c r="D77" s="171">
        <v>0</v>
      </c>
    </row>
    <row r="78" spans="1:4">
      <c r="A78" s="169" t="s">
        <v>98</v>
      </c>
      <c r="B78" s="170" t="s">
        <v>631</v>
      </c>
      <c r="C78" s="171" t="s">
        <v>632</v>
      </c>
      <c r="D78" s="171">
        <v>0</v>
      </c>
    </row>
    <row r="79" spans="1:4">
      <c r="A79" s="169" t="s">
        <v>98</v>
      </c>
      <c r="B79" s="170" t="s">
        <v>633</v>
      </c>
      <c r="C79" s="171" t="s">
        <v>634</v>
      </c>
      <c r="D79" s="171">
        <v>0</v>
      </c>
    </row>
    <row r="81" spans="1:4">
      <c r="A81" s="169" t="s">
        <v>104</v>
      </c>
      <c r="B81" s="170" t="s">
        <v>625</v>
      </c>
      <c r="C81" s="171" t="s">
        <v>626</v>
      </c>
      <c r="D81" s="171">
        <v>0</v>
      </c>
    </row>
    <row r="82" spans="1:4">
      <c r="A82" s="169" t="s">
        <v>104</v>
      </c>
      <c r="B82" s="170" t="s">
        <v>627</v>
      </c>
      <c r="C82" s="171" t="s">
        <v>628</v>
      </c>
      <c r="D82" s="171">
        <v>0</v>
      </c>
    </row>
    <row r="83" spans="1:4">
      <c r="A83" s="169" t="s">
        <v>104</v>
      </c>
      <c r="B83" s="170" t="s">
        <v>629</v>
      </c>
      <c r="C83" s="171" t="s">
        <v>630</v>
      </c>
      <c r="D83" s="171">
        <v>0</v>
      </c>
    </row>
    <row r="84" spans="1:4">
      <c r="A84" s="169" t="s">
        <v>104</v>
      </c>
      <c r="B84" s="170" t="s">
        <v>631</v>
      </c>
      <c r="C84" s="171" t="s">
        <v>632</v>
      </c>
      <c r="D84" s="171">
        <v>0</v>
      </c>
    </row>
    <row r="85" spans="1:4">
      <c r="A85" s="169" t="s">
        <v>104</v>
      </c>
      <c r="B85" s="170" t="s">
        <v>633</v>
      </c>
      <c r="C85" s="171" t="s">
        <v>634</v>
      </c>
      <c r="D85" s="171">
        <v>0</v>
      </c>
    </row>
    <row r="87" spans="1:4">
      <c r="A87" s="169" t="s">
        <v>110</v>
      </c>
      <c r="B87" s="170" t="s">
        <v>625</v>
      </c>
      <c r="C87" s="171" t="s">
        <v>626</v>
      </c>
      <c r="D87" s="171">
        <v>0</v>
      </c>
    </row>
    <row r="88" spans="1:4">
      <c r="A88" s="169" t="s">
        <v>110</v>
      </c>
      <c r="B88" s="170" t="s">
        <v>627</v>
      </c>
      <c r="C88" s="171" t="s">
        <v>628</v>
      </c>
      <c r="D88" s="171">
        <v>0</v>
      </c>
    </row>
    <row r="89" spans="1:4">
      <c r="A89" s="169" t="s">
        <v>110</v>
      </c>
      <c r="B89" s="170" t="s">
        <v>629</v>
      </c>
      <c r="C89" s="171" t="s">
        <v>630</v>
      </c>
      <c r="D89" s="171">
        <v>0</v>
      </c>
    </row>
    <row r="90" spans="1:4">
      <c r="A90" s="169" t="s">
        <v>110</v>
      </c>
      <c r="B90" s="170" t="s">
        <v>631</v>
      </c>
      <c r="C90" s="171" t="s">
        <v>632</v>
      </c>
      <c r="D90" s="171">
        <v>0</v>
      </c>
    </row>
    <row r="91" spans="1:4">
      <c r="A91" s="169" t="s">
        <v>110</v>
      </c>
      <c r="B91" s="170" t="s">
        <v>633</v>
      </c>
      <c r="C91" s="171" t="s">
        <v>634</v>
      </c>
      <c r="D91" s="171">
        <v>0</v>
      </c>
    </row>
    <row r="93" spans="1:4">
      <c r="A93" s="169" t="s">
        <v>112</v>
      </c>
      <c r="B93" s="170" t="s">
        <v>625</v>
      </c>
      <c r="C93" s="171" t="s">
        <v>626</v>
      </c>
      <c r="D93" s="171">
        <v>0</v>
      </c>
    </row>
    <row r="94" spans="1:4">
      <c r="A94" s="169" t="s">
        <v>112</v>
      </c>
      <c r="B94" s="170" t="s">
        <v>627</v>
      </c>
      <c r="C94" s="171" t="s">
        <v>628</v>
      </c>
      <c r="D94" s="171">
        <v>0</v>
      </c>
    </row>
    <row r="95" spans="1:4">
      <c r="A95" s="169" t="s">
        <v>112</v>
      </c>
      <c r="B95" s="170" t="s">
        <v>629</v>
      </c>
      <c r="C95" s="171" t="s">
        <v>630</v>
      </c>
      <c r="D95" s="171">
        <v>0</v>
      </c>
    </row>
    <row r="96" spans="1:4">
      <c r="A96" s="169" t="s">
        <v>112</v>
      </c>
      <c r="B96" s="170" t="s">
        <v>631</v>
      </c>
      <c r="C96" s="171" t="s">
        <v>632</v>
      </c>
      <c r="D96" s="171">
        <v>0</v>
      </c>
    </row>
    <row r="97" spans="1:4">
      <c r="A97" s="169" t="s">
        <v>112</v>
      </c>
      <c r="B97" s="170" t="s">
        <v>633</v>
      </c>
      <c r="C97" s="171" t="s">
        <v>634</v>
      </c>
      <c r="D97" s="171">
        <v>0</v>
      </c>
    </row>
    <row r="99" spans="1:4">
      <c r="A99" s="169" t="s">
        <v>106</v>
      </c>
      <c r="B99" s="170" t="s">
        <v>625</v>
      </c>
      <c r="C99" s="171" t="s">
        <v>626</v>
      </c>
      <c r="D99" s="171">
        <v>0</v>
      </c>
    </row>
    <row r="100" spans="1:4">
      <c r="A100" s="169" t="s">
        <v>106</v>
      </c>
      <c r="B100" s="170" t="s">
        <v>627</v>
      </c>
      <c r="C100" s="171" t="s">
        <v>628</v>
      </c>
      <c r="D100" s="171">
        <v>0</v>
      </c>
    </row>
    <row r="101" spans="1:4">
      <c r="A101" s="169" t="s">
        <v>106</v>
      </c>
      <c r="B101" s="170" t="s">
        <v>629</v>
      </c>
      <c r="C101" s="171" t="s">
        <v>630</v>
      </c>
      <c r="D101" s="171">
        <v>0</v>
      </c>
    </row>
    <row r="102" spans="1:4">
      <c r="A102" s="169" t="s">
        <v>106</v>
      </c>
      <c r="B102" s="170" t="s">
        <v>631</v>
      </c>
      <c r="C102" s="171" t="s">
        <v>632</v>
      </c>
      <c r="D102" s="171">
        <v>0</v>
      </c>
    </row>
    <row r="103" spans="1:4">
      <c r="A103" s="169" t="s">
        <v>106</v>
      </c>
      <c r="B103" s="170" t="s">
        <v>633</v>
      </c>
      <c r="C103" s="171" t="s">
        <v>634</v>
      </c>
      <c r="D103" s="171">
        <v>0</v>
      </c>
    </row>
  </sheetData>
  <pageMargins left="0.70866141732283472" right="0.70866141732283472" top="0.74803149606299213" bottom="0.74803149606299213" header="0.31496062992125984" footer="0.31496062992125984"/>
  <pageSetup paperSize="8" fitToHeight="0" orientation="landscape" r:id="rId1"/>
  <headerFooter>
    <oddHeader>&amp;L&amp;F&amp;C&amp;A</oddHeader>
    <oddFooter>&amp;LPrinted on &amp;D at &amp;T&amp;CPage &amp;P of &amp;N&amp;ROfwat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DEBA5-3CC1-479C-AC3A-72CB1A6CA898}">
  <sheetPr>
    <pageSetUpPr fitToPage="1"/>
  </sheetPr>
  <dimension ref="A2:H442"/>
  <sheetViews>
    <sheetView zoomScale="80" zoomScaleNormal="80" workbookViewId="0"/>
  </sheetViews>
  <sheetFormatPr defaultColWidth="9.33203125" defaultRowHeight="14.45"/>
  <cols>
    <col min="1" max="1" width="20.83203125" style="204" bestFit="1" customWidth="1"/>
    <col min="2" max="2" width="35" style="204" bestFit="1" customWidth="1"/>
    <col min="3" max="3" width="143.6640625" style="204" bestFit="1" customWidth="1"/>
    <col min="4" max="4" width="9.33203125" style="204"/>
    <col min="5" max="5" width="21.5" style="204" customWidth="1"/>
    <col min="6" max="7" width="9.33203125" style="204"/>
    <col min="8" max="8" width="19.83203125" style="204" bestFit="1" customWidth="1"/>
    <col min="9" max="16384" width="9.33203125" style="204"/>
  </cols>
  <sheetData>
    <row r="2" spans="1:7">
      <c r="C2" s="205" t="s">
        <v>635</v>
      </c>
      <c r="E2" s="257" t="s">
        <v>636</v>
      </c>
    </row>
    <row r="4" spans="1:7">
      <c r="A4" s="240" t="s">
        <v>637</v>
      </c>
      <c r="B4" s="240" t="s">
        <v>638</v>
      </c>
      <c r="C4" s="206" t="s">
        <v>639</v>
      </c>
      <c r="D4" s="206" t="s">
        <v>640</v>
      </c>
      <c r="E4" s="206" t="s">
        <v>641</v>
      </c>
      <c r="F4" s="240" t="s">
        <v>642</v>
      </c>
      <c r="G4" s="240" t="s">
        <v>643</v>
      </c>
    </row>
    <row r="5" spans="1:7">
      <c r="A5" s="240" t="s">
        <v>637</v>
      </c>
      <c r="B5" s="240" t="s">
        <v>638</v>
      </c>
      <c r="C5" s="206" t="s">
        <v>639</v>
      </c>
      <c r="D5" s="206" t="s">
        <v>640</v>
      </c>
      <c r="E5" s="206" t="s">
        <v>641</v>
      </c>
      <c r="F5" s="240" t="s">
        <v>644</v>
      </c>
      <c r="G5" s="240" t="s">
        <v>644</v>
      </c>
    </row>
    <row r="6" spans="1:7">
      <c r="A6" s="204" t="s">
        <v>96</v>
      </c>
      <c r="B6" s="204" t="s">
        <v>645</v>
      </c>
      <c r="C6" s="204" t="s">
        <v>646</v>
      </c>
      <c r="D6" s="204" t="s">
        <v>169</v>
      </c>
      <c r="E6" s="204" t="s">
        <v>647</v>
      </c>
      <c r="F6" s="241">
        <v>0</v>
      </c>
      <c r="G6" s="242" t="s">
        <v>190</v>
      </c>
    </row>
    <row r="7" spans="1:7">
      <c r="A7" s="204" t="s">
        <v>96</v>
      </c>
      <c r="B7" s="204" t="s">
        <v>648</v>
      </c>
      <c r="C7" s="204" t="s">
        <v>649</v>
      </c>
      <c r="D7" s="204" t="s">
        <v>169</v>
      </c>
      <c r="E7" s="204" t="s">
        <v>647</v>
      </c>
      <c r="F7" s="241">
        <v>0</v>
      </c>
      <c r="G7" s="242" t="s">
        <v>190</v>
      </c>
    </row>
    <row r="8" spans="1:7">
      <c r="A8" s="204" t="s">
        <v>96</v>
      </c>
      <c r="B8" s="204" t="s">
        <v>650</v>
      </c>
      <c r="C8" s="204" t="s">
        <v>651</v>
      </c>
      <c r="D8" s="204" t="s">
        <v>169</v>
      </c>
      <c r="E8" s="204" t="s">
        <v>647</v>
      </c>
      <c r="F8" s="241">
        <v>0</v>
      </c>
      <c r="G8" s="242" t="s">
        <v>190</v>
      </c>
    </row>
    <row r="9" spans="1:7">
      <c r="A9" s="204" t="s">
        <v>96</v>
      </c>
      <c r="B9" s="204" t="s">
        <v>652</v>
      </c>
      <c r="C9" s="204" t="s">
        <v>653</v>
      </c>
      <c r="D9" s="204" t="s">
        <v>169</v>
      </c>
      <c r="E9" s="204" t="s">
        <v>647</v>
      </c>
      <c r="F9" s="241">
        <v>0</v>
      </c>
      <c r="G9" s="242" t="s">
        <v>190</v>
      </c>
    </row>
    <row r="10" spans="1:7">
      <c r="A10" s="204" t="s">
        <v>96</v>
      </c>
      <c r="B10" s="204" t="s">
        <v>654</v>
      </c>
      <c r="C10" s="204" t="s">
        <v>655</v>
      </c>
      <c r="D10" s="204" t="s">
        <v>169</v>
      </c>
      <c r="E10" s="204" t="s">
        <v>647</v>
      </c>
      <c r="F10" s="241">
        <v>12.9783836530051</v>
      </c>
      <c r="G10" s="242" t="s">
        <v>190</v>
      </c>
    </row>
    <row r="11" spans="1:7">
      <c r="A11" s="204" t="s">
        <v>96</v>
      </c>
      <c r="B11" s="204" t="s">
        <v>656</v>
      </c>
      <c r="C11" s="204" t="s">
        <v>657</v>
      </c>
      <c r="D11" s="204" t="s">
        <v>169</v>
      </c>
      <c r="E11" s="204" t="s">
        <v>647</v>
      </c>
      <c r="F11" s="241">
        <v>-5.8729569898240896</v>
      </c>
      <c r="G11" s="242" t="s">
        <v>190</v>
      </c>
    </row>
    <row r="12" spans="1:7">
      <c r="A12" s="204" t="s">
        <v>96</v>
      </c>
      <c r="B12" s="204" t="s">
        <v>658</v>
      </c>
      <c r="C12" s="204" t="s">
        <v>659</v>
      </c>
      <c r="D12" s="204" t="s">
        <v>169</v>
      </c>
      <c r="E12" s="204" t="s">
        <v>647</v>
      </c>
      <c r="F12" s="241">
        <v>0</v>
      </c>
      <c r="G12" s="242" t="s">
        <v>190</v>
      </c>
    </row>
    <row r="13" spans="1:7">
      <c r="A13" s="204" t="s">
        <v>96</v>
      </c>
      <c r="B13" s="204" t="s">
        <v>346</v>
      </c>
      <c r="C13" s="204" t="s">
        <v>347</v>
      </c>
      <c r="D13" s="204" t="s">
        <v>169</v>
      </c>
      <c r="E13" s="204" t="s">
        <v>647</v>
      </c>
      <c r="F13" s="241">
        <v>-3.6042849343045601E-2</v>
      </c>
      <c r="G13" s="242" t="s">
        <v>190</v>
      </c>
    </row>
    <row r="14" spans="1:7">
      <c r="A14" s="204" t="s">
        <v>96</v>
      </c>
      <c r="B14" s="204" t="s">
        <v>660</v>
      </c>
      <c r="C14" s="204" t="s">
        <v>661</v>
      </c>
      <c r="D14" s="204" t="s">
        <v>169</v>
      </c>
      <c r="E14" s="204" t="s">
        <v>647</v>
      </c>
      <c r="F14" s="241">
        <v>-0.52535516814814998</v>
      </c>
      <c r="G14" s="242" t="s">
        <v>190</v>
      </c>
    </row>
    <row r="15" spans="1:7">
      <c r="A15" s="204" t="s">
        <v>96</v>
      </c>
      <c r="B15" s="204" t="s">
        <v>662</v>
      </c>
      <c r="C15" s="204" t="s">
        <v>663</v>
      </c>
      <c r="D15" s="204" t="s">
        <v>169</v>
      </c>
      <c r="E15" s="204" t="s">
        <v>647</v>
      </c>
      <c r="F15" s="241">
        <v>0</v>
      </c>
      <c r="G15" s="242" t="s">
        <v>190</v>
      </c>
    </row>
    <row r="16" spans="1:7">
      <c r="A16" s="204" t="s">
        <v>96</v>
      </c>
      <c r="B16" s="204" t="s">
        <v>664</v>
      </c>
      <c r="C16" s="204" t="s">
        <v>665</v>
      </c>
      <c r="D16" s="204" t="s">
        <v>169</v>
      </c>
      <c r="E16" s="204" t="s">
        <v>647</v>
      </c>
      <c r="F16" s="242" t="s">
        <v>190</v>
      </c>
      <c r="G16" s="241">
        <v>0.27183119247648202</v>
      </c>
    </row>
    <row r="17" spans="1:7">
      <c r="A17" s="204" t="s">
        <v>96</v>
      </c>
      <c r="B17" s="204" t="s">
        <v>666</v>
      </c>
      <c r="C17" s="204" t="s">
        <v>667</v>
      </c>
      <c r="D17" s="204" t="s">
        <v>169</v>
      </c>
      <c r="E17" s="204" t="s">
        <v>647</v>
      </c>
      <c r="F17" s="242" t="s">
        <v>190</v>
      </c>
      <c r="G17" s="241">
        <v>3.8398709426435298</v>
      </c>
    </row>
    <row r="18" spans="1:7">
      <c r="A18" s="204" t="s">
        <v>96</v>
      </c>
      <c r="B18" s="204" t="s">
        <v>668</v>
      </c>
      <c r="C18" s="204" t="s">
        <v>669</v>
      </c>
      <c r="D18" s="204" t="s">
        <v>169</v>
      </c>
      <c r="E18" s="204" t="s">
        <v>647</v>
      </c>
      <c r="F18" s="242" t="s">
        <v>190</v>
      </c>
      <c r="G18" s="241">
        <v>6.0725425691256198</v>
      </c>
    </row>
    <row r="19" spans="1:7">
      <c r="A19" s="204" t="s">
        <v>96</v>
      </c>
      <c r="B19" s="204" t="s">
        <v>670</v>
      </c>
      <c r="C19" s="204" t="s">
        <v>671</v>
      </c>
      <c r="D19" s="204" t="s">
        <v>169</v>
      </c>
      <c r="E19" s="204" t="s">
        <v>647</v>
      </c>
      <c r="F19" s="242" t="s">
        <v>190</v>
      </c>
      <c r="G19" s="241">
        <v>0.43413922783446401</v>
      </c>
    </row>
    <row r="20" spans="1:7">
      <c r="A20" s="204" t="s">
        <v>96</v>
      </c>
      <c r="B20" s="204" t="s">
        <v>672</v>
      </c>
      <c r="C20" s="204" t="s">
        <v>673</v>
      </c>
      <c r="D20" s="204" t="s">
        <v>169</v>
      </c>
      <c r="E20" s="204" t="s">
        <v>647</v>
      </c>
      <c r="F20" s="242" t="s">
        <v>190</v>
      </c>
      <c r="G20" s="241">
        <v>0</v>
      </c>
    </row>
    <row r="21" spans="1:7">
      <c r="A21" s="204" t="s">
        <v>96</v>
      </c>
      <c r="B21" s="204" t="s">
        <v>674</v>
      </c>
      <c r="C21" s="204" t="s">
        <v>675</v>
      </c>
      <c r="D21" s="204" t="s">
        <v>169</v>
      </c>
      <c r="E21" s="204" t="s">
        <v>647</v>
      </c>
      <c r="F21" s="241">
        <v>0</v>
      </c>
      <c r="G21" s="242" t="s">
        <v>190</v>
      </c>
    </row>
    <row r="22" spans="1:7">
      <c r="A22" s="204" t="s">
        <v>96</v>
      </c>
      <c r="B22" s="204" t="s">
        <v>676</v>
      </c>
      <c r="C22" s="204" t="s">
        <v>677</v>
      </c>
      <c r="D22" s="204" t="s">
        <v>169</v>
      </c>
      <c r="E22" s="204" t="s">
        <v>647</v>
      </c>
      <c r="F22" s="241">
        <v>0</v>
      </c>
      <c r="G22" s="242" t="s">
        <v>190</v>
      </c>
    </row>
    <row r="23" spans="1:7">
      <c r="A23" s="204" t="s">
        <v>96</v>
      </c>
      <c r="B23" s="204" t="s">
        <v>678</v>
      </c>
      <c r="C23" s="204" t="s">
        <v>679</v>
      </c>
      <c r="D23" s="204" t="s">
        <v>169</v>
      </c>
      <c r="E23" s="204" t="s">
        <v>647</v>
      </c>
      <c r="F23" s="241">
        <v>0</v>
      </c>
      <c r="G23" s="242" t="s">
        <v>190</v>
      </c>
    </row>
    <row r="24" spans="1:7">
      <c r="A24" s="204" t="s">
        <v>96</v>
      </c>
      <c r="B24" s="204" t="s">
        <v>680</v>
      </c>
      <c r="C24" s="204" t="s">
        <v>681</v>
      </c>
      <c r="D24" s="204" t="s">
        <v>169</v>
      </c>
      <c r="E24" s="204" t="s">
        <v>647</v>
      </c>
      <c r="F24" s="241">
        <v>0</v>
      </c>
      <c r="G24" s="242" t="s">
        <v>190</v>
      </c>
    </row>
    <row r="25" spans="1:7">
      <c r="A25" s="204" t="s">
        <v>96</v>
      </c>
      <c r="B25" s="204" t="s">
        <v>682</v>
      </c>
      <c r="C25" s="204" t="s">
        <v>683</v>
      </c>
      <c r="D25" s="204" t="s">
        <v>169</v>
      </c>
      <c r="E25" s="204" t="s">
        <v>647</v>
      </c>
      <c r="F25" s="241">
        <v>0</v>
      </c>
      <c r="G25" s="242" t="s">
        <v>190</v>
      </c>
    </row>
    <row r="26" spans="1:7">
      <c r="A26" s="204" t="s">
        <v>96</v>
      </c>
      <c r="B26" s="204" t="s">
        <v>684</v>
      </c>
      <c r="C26" s="204" t="s">
        <v>685</v>
      </c>
      <c r="D26" s="204" t="s">
        <v>169</v>
      </c>
      <c r="E26" s="204" t="s">
        <v>647</v>
      </c>
      <c r="F26" s="241">
        <v>0</v>
      </c>
      <c r="G26" s="242" t="s">
        <v>190</v>
      </c>
    </row>
    <row r="27" spans="1:7">
      <c r="A27" s="204" t="s">
        <v>96</v>
      </c>
      <c r="B27" s="204" t="s">
        <v>686</v>
      </c>
      <c r="C27" s="204" t="s">
        <v>687</v>
      </c>
      <c r="D27" s="204" t="s">
        <v>169</v>
      </c>
      <c r="E27" s="204" t="s">
        <v>647</v>
      </c>
      <c r="F27" s="241">
        <v>0</v>
      </c>
      <c r="G27" s="242" t="s">
        <v>190</v>
      </c>
    </row>
    <row r="28" spans="1:7">
      <c r="A28" s="204" t="s">
        <v>96</v>
      </c>
      <c r="B28" s="204" t="s">
        <v>688</v>
      </c>
      <c r="C28" s="204" t="s">
        <v>689</v>
      </c>
      <c r="D28" s="204" t="s">
        <v>169</v>
      </c>
      <c r="E28" s="204" t="s">
        <v>647</v>
      </c>
      <c r="F28" s="241">
        <v>0</v>
      </c>
      <c r="G28" s="242" t="s">
        <v>190</v>
      </c>
    </row>
    <row r="29" spans="1:7">
      <c r="A29" s="204" t="s">
        <v>100</v>
      </c>
      <c r="B29" s="204" t="s">
        <v>645</v>
      </c>
      <c r="C29" s="204" t="s">
        <v>646</v>
      </c>
      <c r="D29" s="204" t="s">
        <v>169</v>
      </c>
      <c r="E29" s="204" t="s">
        <v>647</v>
      </c>
      <c r="F29" s="241">
        <v>0</v>
      </c>
      <c r="G29" s="242" t="s">
        <v>190</v>
      </c>
    </row>
    <row r="30" spans="1:7">
      <c r="A30" s="204" t="s">
        <v>100</v>
      </c>
      <c r="B30" s="204" t="s">
        <v>648</v>
      </c>
      <c r="C30" s="204" t="s">
        <v>649</v>
      </c>
      <c r="D30" s="204" t="s">
        <v>169</v>
      </c>
      <c r="E30" s="204" t="s">
        <v>647</v>
      </c>
      <c r="F30" s="241">
        <v>0</v>
      </c>
      <c r="G30" s="242" t="s">
        <v>190</v>
      </c>
    </row>
    <row r="31" spans="1:7">
      <c r="A31" s="204" t="s">
        <v>100</v>
      </c>
      <c r="B31" s="204" t="s">
        <v>650</v>
      </c>
      <c r="C31" s="204" t="s">
        <v>651</v>
      </c>
      <c r="D31" s="204" t="s">
        <v>169</v>
      </c>
      <c r="E31" s="204" t="s">
        <v>647</v>
      </c>
      <c r="F31" s="241">
        <v>0</v>
      </c>
      <c r="G31" s="242" t="s">
        <v>190</v>
      </c>
    </row>
    <row r="32" spans="1:7">
      <c r="A32" s="204" t="s">
        <v>100</v>
      </c>
      <c r="B32" s="204" t="s">
        <v>652</v>
      </c>
      <c r="C32" s="204" t="s">
        <v>653</v>
      </c>
      <c r="D32" s="204" t="s">
        <v>169</v>
      </c>
      <c r="E32" s="204" t="s">
        <v>647</v>
      </c>
      <c r="F32" s="241">
        <v>0</v>
      </c>
      <c r="G32" s="242" t="s">
        <v>190</v>
      </c>
    </row>
    <row r="33" spans="1:7">
      <c r="A33" s="204" t="s">
        <v>100</v>
      </c>
      <c r="B33" s="204" t="s">
        <v>654</v>
      </c>
      <c r="C33" s="204" t="s">
        <v>655</v>
      </c>
      <c r="D33" s="204" t="s">
        <v>169</v>
      </c>
      <c r="E33" s="204" t="s">
        <v>647</v>
      </c>
      <c r="F33" s="241">
        <v>4.8391277518975997</v>
      </c>
      <c r="G33" s="242" t="s">
        <v>190</v>
      </c>
    </row>
    <row r="34" spans="1:7">
      <c r="A34" s="204" t="s">
        <v>100</v>
      </c>
      <c r="B34" s="204" t="s">
        <v>656</v>
      </c>
      <c r="C34" s="204" t="s">
        <v>657</v>
      </c>
      <c r="D34" s="204" t="s">
        <v>169</v>
      </c>
      <c r="E34" s="204" t="s">
        <v>647</v>
      </c>
      <c r="F34" s="241">
        <v>-1.0125320417392201</v>
      </c>
      <c r="G34" s="242" t="s">
        <v>190</v>
      </c>
    </row>
    <row r="35" spans="1:7">
      <c r="A35" s="204" t="s">
        <v>100</v>
      </c>
      <c r="B35" s="204" t="s">
        <v>658</v>
      </c>
      <c r="C35" s="204" t="s">
        <v>659</v>
      </c>
      <c r="D35" s="204" t="s">
        <v>169</v>
      </c>
      <c r="E35" s="204" t="s">
        <v>647</v>
      </c>
      <c r="F35" s="241">
        <v>0</v>
      </c>
      <c r="G35" s="242" t="s">
        <v>190</v>
      </c>
    </row>
    <row r="36" spans="1:7">
      <c r="A36" s="204" t="s">
        <v>100</v>
      </c>
      <c r="B36" s="204" t="s">
        <v>346</v>
      </c>
      <c r="C36" s="204" t="s">
        <v>347</v>
      </c>
      <c r="D36" s="204" t="s">
        <v>169</v>
      </c>
      <c r="E36" s="204" t="s">
        <v>647</v>
      </c>
      <c r="F36" s="241">
        <v>2.1591570085385901E-2</v>
      </c>
      <c r="G36" s="242" t="s">
        <v>190</v>
      </c>
    </row>
    <row r="37" spans="1:7">
      <c r="A37" s="204" t="s">
        <v>100</v>
      </c>
      <c r="B37" s="204" t="s">
        <v>660</v>
      </c>
      <c r="C37" s="204" t="s">
        <v>661</v>
      </c>
      <c r="D37" s="204" t="s">
        <v>169</v>
      </c>
      <c r="E37" s="204" t="s">
        <v>647</v>
      </c>
      <c r="F37" s="241">
        <v>4.4798875291745199E-2</v>
      </c>
      <c r="G37" s="242" t="s">
        <v>190</v>
      </c>
    </row>
    <row r="38" spans="1:7">
      <c r="A38" s="204" t="s">
        <v>100</v>
      </c>
      <c r="B38" s="204" t="s">
        <v>662</v>
      </c>
      <c r="C38" s="204" t="s">
        <v>663</v>
      </c>
      <c r="D38" s="204" t="s">
        <v>169</v>
      </c>
      <c r="E38" s="204" t="s">
        <v>647</v>
      </c>
      <c r="F38" s="241">
        <v>0</v>
      </c>
      <c r="G38" s="242" t="s">
        <v>190</v>
      </c>
    </row>
    <row r="39" spans="1:7">
      <c r="A39" s="204" t="s">
        <v>100</v>
      </c>
      <c r="B39" s="204" t="s">
        <v>664</v>
      </c>
      <c r="C39" s="204" t="s">
        <v>665</v>
      </c>
      <c r="D39" s="204" t="s">
        <v>169</v>
      </c>
      <c r="E39" s="204" t="s">
        <v>647</v>
      </c>
      <c r="F39" s="242" t="s">
        <v>190</v>
      </c>
      <c r="G39" s="241">
        <v>4.3943180863931799E-2</v>
      </c>
    </row>
    <row r="40" spans="1:7">
      <c r="A40" s="204" t="s">
        <v>100</v>
      </c>
      <c r="B40" s="204" t="s">
        <v>666</v>
      </c>
      <c r="C40" s="204" t="s">
        <v>667</v>
      </c>
      <c r="D40" s="204" t="s">
        <v>169</v>
      </c>
      <c r="E40" s="204" t="s">
        <v>647</v>
      </c>
      <c r="F40" s="242" t="s">
        <v>190</v>
      </c>
      <c r="G40" s="241">
        <v>0.37184466152548801</v>
      </c>
    </row>
    <row r="41" spans="1:7">
      <c r="A41" s="204" t="s">
        <v>100</v>
      </c>
      <c r="B41" s="204" t="s">
        <v>668</v>
      </c>
      <c r="C41" s="204" t="s">
        <v>669</v>
      </c>
      <c r="D41" s="204" t="s">
        <v>169</v>
      </c>
      <c r="E41" s="204" t="s">
        <v>647</v>
      </c>
      <c r="F41" s="242" t="s">
        <v>190</v>
      </c>
      <c r="G41" s="241">
        <v>0.81816825978530405</v>
      </c>
    </row>
    <row r="42" spans="1:7">
      <c r="A42" s="204" t="s">
        <v>100</v>
      </c>
      <c r="B42" s="204" t="s">
        <v>670</v>
      </c>
      <c r="C42" s="204" t="s">
        <v>671</v>
      </c>
      <c r="D42" s="204" t="s">
        <v>169</v>
      </c>
      <c r="E42" s="204" t="s">
        <v>647</v>
      </c>
      <c r="F42" s="242" t="s">
        <v>190</v>
      </c>
      <c r="G42" s="241">
        <v>4.9582649408364397E-2</v>
      </c>
    </row>
    <row r="43" spans="1:7">
      <c r="A43" s="204" t="s">
        <v>100</v>
      </c>
      <c r="B43" s="204" t="s">
        <v>672</v>
      </c>
      <c r="C43" s="204" t="s">
        <v>673</v>
      </c>
      <c r="D43" s="204" t="s">
        <v>169</v>
      </c>
      <c r="E43" s="204" t="s">
        <v>647</v>
      </c>
      <c r="F43" s="242" t="s">
        <v>190</v>
      </c>
      <c r="G43" s="241">
        <v>0</v>
      </c>
    </row>
    <row r="44" spans="1:7">
      <c r="A44" s="204" t="s">
        <v>100</v>
      </c>
      <c r="B44" s="204" t="s">
        <v>674</v>
      </c>
      <c r="C44" s="204" t="s">
        <v>675</v>
      </c>
      <c r="D44" s="204" t="s">
        <v>169</v>
      </c>
      <c r="E44" s="204" t="s">
        <v>647</v>
      </c>
      <c r="F44" s="241">
        <v>0</v>
      </c>
      <c r="G44" s="242" t="s">
        <v>190</v>
      </c>
    </row>
    <row r="45" spans="1:7">
      <c r="A45" s="204" t="s">
        <v>100</v>
      </c>
      <c r="B45" s="204" t="s">
        <v>676</v>
      </c>
      <c r="C45" s="204" t="s">
        <v>677</v>
      </c>
      <c r="D45" s="204" t="s">
        <v>169</v>
      </c>
      <c r="E45" s="204" t="s">
        <v>647</v>
      </c>
      <c r="F45" s="241">
        <v>0</v>
      </c>
      <c r="G45" s="242" t="s">
        <v>190</v>
      </c>
    </row>
    <row r="46" spans="1:7">
      <c r="A46" s="204" t="s">
        <v>100</v>
      </c>
      <c r="B46" s="204" t="s">
        <v>678</v>
      </c>
      <c r="C46" s="204" t="s">
        <v>679</v>
      </c>
      <c r="D46" s="204" t="s">
        <v>169</v>
      </c>
      <c r="E46" s="204" t="s">
        <v>647</v>
      </c>
      <c r="F46" s="241">
        <v>0</v>
      </c>
      <c r="G46" s="242" t="s">
        <v>190</v>
      </c>
    </row>
    <row r="47" spans="1:7">
      <c r="A47" s="204" t="s">
        <v>100</v>
      </c>
      <c r="B47" s="204" t="s">
        <v>680</v>
      </c>
      <c r="C47" s="204" t="s">
        <v>681</v>
      </c>
      <c r="D47" s="204" t="s">
        <v>169</v>
      </c>
      <c r="E47" s="204" t="s">
        <v>647</v>
      </c>
      <c r="F47" s="241">
        <v>0</v>
      </c>
      <c r="G47" s="242" t="s">
        <v>190</v>
      </c>
    </row>
    <row r="48" spans="1:7">
      <c r="A48" s="204" t="s">
        <v>100</v>
      </c>
      <c r="B48" s="204" t="s">
        <v>682</v>
      </c>
      <c r="C48" s="204" t="s">
        <v>683</v>
      </c>
      <c r="D48" s="204" t="s">
        <v>169</v>
      </c>
      <c r="E48" s="204" t="s">
        <v>647</v>
      </c>
      <c r="F48" s="241">
        <v>0</v>
      </c>
      <c r="G48" s="242" t="s">
        <v>190</v>
      </c>
    </row>
    <row r="49" spans="1:7">
      <c r="A49" s="204" t="s">
        <v>100</v>
      </c>
      <c r="B49" s="204" t="s">
        <v>684</v>
      </c>
      <c r="C49" s="204" t="s">
        <v>685</v>
      </c>
      <c r="D49" s="204" t="s">
        <v>169</v>
      </c>
      <c r="E49" s="204" t="s">
        <v>647</v>
      </c>
      <c r="F49" s="241">
        <v>0</v>
      </c>
      <c r="G49" s="242" t="s">
        <v>190</v>
      </c>
    </row>
    <row r="50" spans="1:7">
      <c r="A50" s="204" t="s">
        <v>100</v>
      </c>
      <c r="B50" s="204" t="s">
        <v>686</v>
      </c>
      <c r="C50" s="204" t="s">
        <v>687</v>
      </c>
      <c r="D50" s="204" t="s">
        <v>169</v>
      </c>
      <c r="E50" s="204" t="s">
        <v>647</v>
      </c>
      <c r="F50" s="241">
        <v>0</v>
      </c>
      <c r="G50" s="242" t="s">
        <v>190</v>
      </c>
    </row>
    <row r="51" spans="1:7">
      <c r="A51" s="204" t="s">
        <v>100</v>
      </c>
      <c r="B51" s="204" t="s">
        <v>688</v>
      </c>
      <c r="C51" s="204" t="s">
        <v>689</v>
      </c>
      <c r="D51" s="204" t="s">
        <v>169</v>
      </c>
      <c r="E51" s="204" t="s">
        <v>647</v>
      </c>
      <c r="F51" s="241">
        <v>0</v>
      </c>
      <c r="G51" s="242" t="s">
        <v>190</v>
      </c>
    </row>
    <row r="52" spans="1:7">
      <c r="A52" s="204" t="s">
        <v>124</v>
      </c>
      <c r="B52" s="204" t="s">
        <v>645</v>
      </c>
      <c r="C52" s="204" t="s">
        <v>646</v>
      </c>
      <c r="D52" s="204" t="s">
        <v>169</v>
      </c>
      <c r="E52" s="204" t="s">
        <v>647</v>
      </c>
      <c r="F52" s="241">
        <v>0</v>
      </c>
      <c r="G52" s="242" t="s">
        <v>190</v>
      </c>
    </row>
    <row r="53" spans="1:7">
      <c r="A53" s="204" t="s">
        <v>124</v>
      </c>
      <c r="B53" s="204" t="s">
        <v>648</v>
      </c>
      <c r="C53" s="204" t="s">
        <v>649</v>
      </c>
      <c r="D53" s="204" t="s">
        <v>169</v>
      </c>
      <c r="E53" s="204" t="s">
        <v>647</v>
      </c>
      <c r="F53" s="241">
        <v>0</v>
      </c>
      <c r="G53" s="242" t="s">
        <v>190</v>
      </c>
    </row>
    <row r="54" spans="1:7">
      <c r="A54" s="204" t="s">
        <v>124</v>
      </c>
      <c r="B54" s="204" t="s">
        <v>650</v>
      </c>
      <c r="C54" s="204" t="s">
        <v>651</v>
      </c>
      <c r="D54" s="204" t="s">
        <v>169</v>
      </c>
      <c r="E54" s="204" t="s">
        <v>647</v>
      </c>
      <c r="F54" s="241">
        <v>-0.116907573685242</v>
      </c>
      <c r="G54" s="242" t="s">
        <v>190</v>
      </c>
    </row>
    <row r="55" spans="1:7">
      <c r="A55" s="204" t="s">
        <v>124</v>
      </c>
      <c r="B55" s="204" t="s">
        <v>652</v>
      </c>
      <c r="C55" s="204" t="s">
        <v>653</v>
      </c>
      <c r="D55" s="204" t="s">
        <v>169</v>
      </c>
      <c r="E55" s="204" t="s">
        <v>647</v>
      </c>
      <c r="F55" s="241">
        <v>0</v>
      </c>
      <c r="G55" s="242" t="s">
        <v>190</v>
      </c>
    </row>
    <row r="56" spans="1:7">
      <c r="A56" s="204" t="s">
        <v>124</v>
      </c>
      <c r="B56" s="204" t="s">
        <v>654</v>
      </c>
      <c r="C56" s="204" t="s">
        <v>655</v>
      </c>
      <c r="D56" s="204" t="s">
        <v>169</v>
      </c>
      <c r="E56" s="204" t="s">
        <v>647</v>
      </c>
      <c r="F56" s="241">
        <v>3.2844271313822402</v>
      </c>
      <c r="G56" s="242" t="s">
        <v>190</v>
      </c>
    </row>
    <row r="57" spans="1:7">
      <c r="A57" s="204" t="s">
        <v>124</v>
      </c>
      <c r="B57" s="204" t="s">
        <v>656</v>
      </c>
      <c r="C57" s="204" t="s">
        <v>657</v>
      </c>
      <c r="D57" s="204" t="s">
        <v>169</v>
      </c>
      <c r="E57" s="204" t="s">
        <v>647</v>
      </c>
      <c r="F57" s="241">
        <v>-0.13691093002336799</v>
      </c>
      <c r="G57" s="242" t="s">
        <v>190</v>
      </c>
    </row>
    <row r="58" spans="1:7">
      <c r="A58" s="204" t="s">
        <v>124</v>
      </c>
      <c r="B58" s="204" t="s">
        <v>658</v>
      </c>
      <c r="C58" s="204" t="s">
        <v>659</v>
      </c>
      <c r="D58" s="204" t="s">
        <v>169</v>
      </c>
      <c r="E58" s="204" t="s">
        <v>647</v>
      </c>
      <c r="F58" s="241">
        <v>0</v>
      </c>
      <c r="G58" s="242" t="s">
        <v>190</v>
      </c>
    </row>
    <row r="59" spans="1:7">
      <c r="A59" s="204" t="s">
        <v>124</v>
      </c>
      <c r="B59" s="204" t="s">
        <v>346</v>
      </c>
      <c r="C59" s="204" t="s">
        <v>347</v>
      </c>
      <c r="D59" s="204" t="s">
        <v>169</v>
      </c>
      <c r="E59" s="204" t="s">
        <v>647</v>
      </c>
      <c r="F59" s="241">
        <v>0</v>
      </c>
      <c r="G59" s="242" t="s">
        <v>190</v>
      </c>
    </row>
    <row r="60" spans="1:7">
      <c r="A60" s="204" t="s">
        <v>124</v>
      </c>
      <c r="B60" s="204" t="s">
        <v>660</v>
      </c>
      <c r="C60" s="204" t="s">
        <v>661</v>
      </c>
      <c r="D60" s="204" t="s">
        <v>169</v>
      </c>
      <c r="E60" s="204" t="s">
        <v>647</v>
      </c>
      <c r="F60" s="241">
        <v>0</v>
      </c>
      <c r="G60" s="242" t="s">
        <v>190</v>
      </c>
    </row>
    <row r="61" spans="1:7">
      <c r="A61" s="204" t="s">
        <v>124</v>
      </c>
      <c r="B61" s="204" t="s">
        <v>662</v>
      </c>
      <c r="C61" s="204" t="s">
        <v>663</v>
      </c>
      <c r="D61" s="204" t="s">
        <v>169</v>
      </c>
      <c r="E61" s="204" t="s">
        <v>647</v>
      </c>
      <c r="F61" s="241">
        <v>0</v>
      </c>
      <c r="G61" s="242" t="s">
        <v>190</v>
      </c>
    </row>
    <row r="62" spans="1:7">
      <c r="A62" s="204" t="s">
        <v>124</v>
      </c>
      <c r="B62" s="204" t="s">
        <v>664</v>
      </c>
      <c r="C62" s="204" t="s">
        <v>665</v>
      </c>
      <c r="D62" s="204" t="s">
        <v>169</v>
      </c>
      <c r="E62" s="204" t="s">
        <v>647</v>
      </c>
      <c r="F62" s="242" t="s">
        <v>190</v>
      </c>
      <c r="G62" s="241">
        <v>-0.14428645206308199</v>
      </c>
    </row>
    <row r="63" spans="1:7">
      <c r="A63" s="204" t="s">
        <v>124</v>
      </c>
      <c r="B63" s="204" t="s">
        <v>666</v>
      </c>
      <c r="C63" s="204" t="s">
        <v>667</v>
      </c>
      <c r="D63" s="204" t="s">
        <v>169</v>
      </c>
      <c r="E63" s="204" t="s">
        <v>647</v>
      </c>
      <c r="F63" s="242" t="s">
        <v>190</v>
      </c>
      <c r="G63" s="241">
        <v>-3.54839173552128E-2</v>
      </c>
    </row>
    <row r="64" spans="1:7">
      <c r="A64" s="204" t="s">
        <v>124</v>
      </c>
      <c r="B64" s="204" t="s">
        <v>668</v>
      </c>
      <c r="C64" s="204" t="s">
        <v>669</v>
      </c>
      <c r="D64" s="204" t="s">
        <v>169</v>
      </c>
      <c r="E64" s="204" t="s">
        <v>647</v>
      </c>
      <c r="F64" s="242" t="s">
        <v>190</v>
      </c>
      <c r="G64" s="241">
        <v>-1.7416761831264801E-3</v>
      </c>
    </row>
    <row r="65" spans="1:7">
      <c r="A65" s="204" t="s">
        <v>124</v>
      </c>
      <c r="B65" s="204" t="s">
        <v>670</v>
      </c>
      <c r="C65" s="204" t="s">
        <v>671</v>
      </c>
      <c r="D65" s="204" t="s">
        <v>169</v>
      </c>
      <c r="E65" s="204" t="s">
        <v>647</v>
      </c>
      <c r="F65" s="242" t="s">
        <v>190</v>
      </c>
      <c r="G65" s="241">
        <v>0</v>
      </c>
    </row>
    <row r="66" spans="1:7">
      <c r="A66" s="204" t="s">
        <v>124</v>
      </c>
      <c r="B66" s="204" t="s">
        <v>672</v>
      </c>
      <c r="C66" s="204" t="s">
        <v>673</v>
      </c>
      <c r="D66" s="204" t="s">
        <v>169</v>
      </c>
      <c r="E66" s="204" t="s">
        <v>647</v>
      </c>
      <c r="F66" s="242" t="s">
        <v>190</v>
      </c>
      <c r="G66" s="241">
        <v>0</v>
      </c>
    </row>
    <row r="67" spans="1:7">
      <c r="A67" s="204" t="s">
        <v>124</v>
      </c>
      <c r="B67" s="204" t="s">
        <v>674</v>
      </c>
      <c r="C67" s="204" t="s">
        <v>675</v>
      </c>
      <c r="D67" s="204" t="s">
        <v>169</v>
      </c>
      <c r="E67" s="204" t="s">
        <v>647</v>
      </c>
      <c r="F67" s="241">
        <v>0</v>
      </c>
      <c r="G67" s="242" t="s">
        <v>190</v>
      </c>
    </row>
    <row r="68" spans="1:7">
      <c r="A68" s="204" t="s">
        <v>124</v>
      </c>
      <c r="B68" s="204" t="s">
        <v>676</v>
      </c>
      <c r="C68" s="204" t="s">
        <v>677</v>
      </c>
      <c r="D68" s="204" t="s">
        <v>169</v>
      </c>
      <c r="E68" s="204" t="s">
        <v>647</v>
      </c>
      <c r="F68" s="241">
        <v>0</v>
      </c>
      <c r="G68" s="242" t="s">
        <v>190</v>
      </c>
    </row>
    <row r="69" spans="1:7">
      <c r="A69" s="204" t="s">
        <v>124</v>
      </c>
      <c r="B69" s="204" t="s">
        <v>678</v>
      </c>
      <c r="C69" s="204" t="s">
        <v>679</v>
      </c>
      <c r="D69" s="204" t="s">
        <v>169</v>
      </c>
      <c r="E69" s="204" t="s">
        <v>647</v>
      </c>
      <c r="F69" s="241">
        <v>0</v>
      </c>
      <c r="G69" s="242" t="s">
        <v>190</v>
      </c>
    </row>
    <row r="70" spans="1:7">
      <c r="A70" s="204" t="s">
        <v>124</v>
      </c>
      <c r="B70" s="204" t="s">
        <v>680</v>
      </c>
      <c r="C70" s="204" t="s">
        <v>681</v>
      </c>
      <c r="D70" s="204" t="s">
        <v>169</v>
      </c>
      <c r="E70" s="204" t="s">
        <v>647</v>
      </c>
      <c r="F70" s="241">
        <v>0</v>
      </c>
      <c r="G70" s="242" t="s">
        <v>190</v>
      </c>
    </row>
    <row r="71" spans="1:7">
      <c r="A71" s="204" t="s">
        <v>124</v>
      </c>
      <c r="B71" s="204" t="s">
        <v>682</v>
      </c>
      <c r="C71" s="204" t="s">
        <v>683</v>
      </c>
      <c r="D71" s="204" t="s">
        <v>169</v>
      </c>
      <c r="E71" s="204" t="s">
        <v>647</v>
      </c>
      <c r="F71" s="241">
        <v>0</v>
      </c>
      <c r="G71" s="242" t="s">
        <v>190</v>
      </c>
    </row>
    <row r="72" spans="1:7">
      <c r="A72" s="204" t="s">
        <v>124</v>
      </c>
      <c r="B72" s="204" t="s">
        <v>684</v>
      </c>
      <c r="C72" s="204" t="s">
        <v>685</v>
      </c>
      <c r="D72" s="204" t="s">
        <v>169</v>
      </c>
      <c r="E72" s="204" t="s">
        <v>647</v>
      </c>
      <c r="F72" s="241">
        <v>0</v>
      </c>
      <c r="G72" s="242" t="s">
        <v>190</v>
      </c>
    </row>
    <row r="73" spans="1:7">
      <c r="A73" s="204" t="s">
        <v>124</v>
      </c>
      <c r="B73" s="204" t="s">
        <v>686</v>
      </c>
      <c r="C73" s="204" t="s">
        <v>687</v>
      </c>
      <c r="D73" s="204" t="s">
        <v>169</v>
      </c>
      <c r="E73" s="204" t="s">
        <v>647</v>
      </c>
      <c r="F73" s="241">
        <v>0</v>
      </c>
      <c r="G73" s="242" t="s">
        <v>190</v>
      </c>
    </row>
    <row r="74" spans="1:7">
      <c r="A74" s="204" t="s">
        <v>124</v>
      </c>
      <c r="B74" s="204" t="s">
        <v>688</v>
      </c>
      <c r="C74" s="204" t="s">
        <v>689</v>
      </c>
      <c r="D74" s="204" t="s">
        <v>169</v>
      </c>
      <c r="E74" s="204" t="s">
        <v>647</v>
      </c>
      <c r="F74" s="241">
        <v>0</v>
      </c>
      <c r="G74" s="242" t="s">
        <v>190</v>
      </c>
    </row>
    <row r="75" spans="1:7">
      <c r="A75" s="204" t="s">
        <v>102</v>
      </c>
      <c r="B75" s="204" t="s">
        <v>645</v>
      </c>
      <c r="C75" s="204" t="s">
        <v>646</v>
      </c>
      <c r="D75" s="204" t="s">
        <v>169</v>
      </c>
      <c r="E75" s="204" t="s">
        <v>647</v>
      </c>
      <c r="F75" s="241">
        <v>0</v>
      </c>
      <c r="G75" s="242" t="s">
        <v>190</v>
      </c>
    </row>
    <row r="76" spans="1:7">
      <c r="A76" s="204" t="s">
        <v>102</v>
      </c>
      <c r="B76" s="204" t="s">
        <v>648</v>
      </c>
      <c r="C76" s="204" t="s">
        <v>649</v>
      </c>
      <c r="D76" s="204" t="s">
        <v>169</v>
      </c>
      <c r="E76" s="204" t="s">
        <v>647</v>
      </c>
      <c r="F76" s="241">
        <v>1.5779555891000101</v>
      </c>
      <c r="G76" s="242" t="s">
        <v>190</v>
      </c>
    </row>
    <row r="77" spans="1:7">
      <c r="A77" s="204" t="s">
        <v>102</v>
      </c>
      <c r="B77" s="204" t="s">
        <v>650</v>
      </c>
      <c r="C77" s="204" t="s">
        <v>651</v>
      </c>
      <c r="D77" s="204" t="s">
        <v>169</v>
      </c>
      <c r="E77" s="204" t="s">
        <v>647</v>
      </c>
      <c r="F77" s="241">
        <v>-0.51527422509520304</v>
      </c>
      <c r="G77" s="242" t="s">
        <v>190</v>
      </c>
    </row>
    <row r="78" spans="1:7">
      <c r="A78" s="204" t="s">
        <v>102</v>
      </c>
      <c r="B78" s="204" t="s">
        <v>652</v>
      </c>
      <c r="C78" s="204" t="s">
        <v>653</v>
      </c>
      <c r="D78" s="204" t="s">
        <v>169</v>
      </c>
      <c r="E78" s="204" t="s">
        <v>647</v>
      </c>
      <c r="F78" s="241">
        <v>0</v>
      </c>
      <c r="G78" s="242" t="s">
        <v>190</v>
      </c>
    </row>
    <row r="79" spans="1:7">
      <c r="A79" s="204" t="s">
        <v>102</v>
      </c>
      <c r="B79" s="204" t="s">
        <v>654</v>
      </c>
      <c r="C79" s="204" t="s">
        <v>655</v>
      </c>
      <c r="D79" s="204" t="s">
        <v>169</v>
      </c>
      <c r="E79" s="204" t="s">
        <v>647</v>
      </c>
      <c r="F79" s="241">
        <v>1.2361630261684999</v>
      </c>
      <c r="G79" s="242" t="s">
        <v>190</v>
      </c>
    </row>
    <row r="80" spans="1:7">
      <c r="A80" s="204" t="s">
        <v>102</v>
      </c>
      <c r="B80" s="204" t="s">
        <v>656</v>
      </c>
      <c r="C80" s="204" t="s">
        <v>657</v>
      </c>
      <c r="D80" s="204" t="s">
        <v>169</v>
      </c>
      <c r="E80" s="204" t="s">
        <v>647</v>
      </c>
      <c r="F80" s="241">
        <v>0.23726766248150399</v>
      </c>
      <c r="G80" s="242" t="s">
        <v>190</v>
      </c>
    </row>
    <row r="81" spans="1:7">
      <c r="A81" s="204" t="s">
        <v>102</v>
      </c>
      <c r="B81" s="204" t="s">
        <v>658</v>
      </c>
      <c r="C81" s="204" t="s">
        <v>659</v>
      </c>
      <c r="D81" s="204" t="s">
        <v>169</v>
      </c>
      <c r="E81" s="204" t="s">
        <v>647</v>
      </c>
      <c r="F81" s="241">
        <v>0</v>
      </c>
      <c r="G81" s="242" t="s">
        <v>190</v>
      </c>
    </row>
    <row r="82" spans="1:7">
      <c r="A82" s="204" t="s">
        <v>102</v>
      </c>
      <c r="B82" s="204" t="s">
        <v>346</v>
      </c>
      <c r="C82" s="204" t="s">
        <v>347</v>
      </c>
      <c r="D82" s="204" t="s">
        <v>169</v>
      </c>
      <c r="E82" s="204" t="s">
        <v>647</v>
      </c>
      <c r="F82" s="241">
        <v>-8.0301465226175803E-2</v>
      </c>
      <c r="G82" s="242" t="s">
        <v>190</v>
      </c>
    </row>
    <row r="83" spans="1:7">
      <c r="A83" s="204" t="s">
        <v>102</v>
      </c>
      <c r="B83" s="204" t="s">
        <v>660</v>
      </c>
      <c r="C83" s="204" t="s">
        <v>661</v>
      </c>
      <c r="D83" s="204" t="s">
        <v>169</v>
      </c>
      <c r="E83" s="204" t="s">
        <v>647</v>
      </c>
      <c r="F83" s="241">
        <v>7.4353038293092401E-4</v>
      </c>
      <c r="G83" s="242" t="s">
        <v>190</v>
      </c>
    </row>
    <row r="84" spans="1:7">
      <c r="A84" s="204" t="s">
        <v>102</v>
      </c>
      <c r="B84" s="204" t="s">
        <v>662</v>
      </c>
      <c r="C84" s="204" t="s">
        <v>663</v>
      </c>
      <c r="D84" s="204" t="s">
        <v>169</v>
      </c>
      <c r="E84" s="204" t="s">
        <v>647</v>
      </c>
      <c r="F84" s="241">
        <v>0</v>
      </c>
      <c r="G84" s="242" t="s">
        <v>190</v>
      </c>
    </row>
    <row r="85" spans="1:7">
      <c r="A85" s="204" t="s">
        <v>102</v>
      </c>
      <c r="B85" s="204" t="s">
        <v>664</v>
      </c>
      <c r="C85" s="204" t="s">
        <v>665</v>
      </c>
      <c r="D85" s="204" t="s">
        <v>169</v>
      </c>
      <c r="E85" s="204" t="s">
        <v>647</v>
      </c>
      <c r="F85" s="242" t="s">
        <v>190</v>
      </c>
      <c r="G85" s="241">
        <v>0.25839839301926698</v>
      </c>
    </row>
    <row r="86" spans="1:7">
      <c r="A86" s="204" t="s">
        <v>102</v>
      </c>
      <c r="B86" s="204" t="s">
        <v>666</v>
      </c>
      <c r="C86" s="204" t="s">
        <v>667</v>
      </c>
      <c r="D86" s="204" t="s">
        <v>169</v>
      </c>
      <c r="E86" s="204" t="s">
        <v>647</v>
      </c>
      <c r="F86" s="242" t="s">
        <v>190</v>
      </c>
      <c r="G86" s="241">
        <v>1.4663377158977799</v>
      </c>
    </row>
    <row r="87" spans="1:7">
      <c r="A87" s="204" t="s">
        <v>102</v>
      </c>
      <c r="B87" s="204" t="s">
        <v>668</v>
      </c>
      <c r="C87" s="204" t="s">
        <v>669</v>
      </c>
      <c r="D87" s="204" t="s">
        <v>169</v>
      </c>
      <c r="E87" s="204" t="s">
        <v>647</v>
      </c>
      <c r="F87" s="242" t="s">
        <v>190</v>
      </c>
      <c r="G87" s="241">
        <v>1.55733877176224</v>
      </c>
    </row>
    <row r="88" spans="1:7">
      <c r="A88" s="204" t="s">
        <v>102</v>
      </c>
      <c r="B88" s="204" t="s">
        <v>670</v>
      </c>
      <c r="C88" s="204" t="s">
        <v>671</v>
      </c>
      <c r="D88" s="204" t="s">
        <v>169</v>
      </c>
      <c r="E88" s="204" t="s">
        <v>647</v>
      </c>
      <c r="F88" s="242" t="s">
        <v>190</v>
      </c>
      <c r="G88" s="241">
        <v>0.115861465108196</v>
      </c>
    </row>
    <row r="89" spans="1:7">
      <c r="A89" s="204" t="s">
        <v>102</v>
      </c>
      <c r="B89" s="204" t="s">
        <v>672</v>
      </c>
      <c r="C89" s="204" t="s">
        <v>673</v>
      </c>
      <c r="D89" s="204" t="s">
        <v>169</v>
      </c>
      <c r="E89" s="204" t="s">
        <v>647</v>
      </c>
      <c r="F89" s="242" t="s">
        <v>190</v>
      </c>
      <c r="G89" s="241">
        <v>0</v>
      </c>
    </row>
    <row r="90" spans="1:7">
      <c r="A90" s="204" t="s">
        <v>102</v>
      </c>
      <c r="B90" s="204" t="s">
        <v>674</v>
      </c>
      <c r="C90" s="204" t="s">
        <v>675</v>
      </c>
      <c r="D90" s="204" t="s">
        <v>169</v>
      </c>
      <c r="E90" s="204" t="s">
        <v>647</v>
      </c>
      <c r="F90" s="241">
        <v>0</v>
      </c>
      <c r="G90" s="242" t="s">
        <v>190</v>
      </c>
    </row>
    <row r="91" spans="1:7">
      <c r="A91" s="204" t="s">
        <v>102</v>
      </c>
      <c r="B91" s="204" t="s">
        <v>676</v>
      </c>
      <c r="C91" s="204" t="s">
        <v>677</v>
      </c>
      <c r="D91" s="204" t="s">
        <v>169</v>
      </c>
      <c r="E91" s="204" t="s">
        <v>647</v>
      </c>
      <c r="F91" s="241">
        <v>0</v>
      </c>
      <c r="G91" s="242" t="s">
        <v>190</v>
      </c>
    </row>
    <row r="92" spans="1:7">
      <c r="A92" s="204" t="s">
        <v>102</v>
      </c>
      <c r="B92" s="204" t="s">
        <v>678</v>
      </c>
      <c r="C92" s="204" t="s">
        <v>679</v>
      </c>
      <c r="D92" s="204" t="s">
        <v>169</v>
      </c>
      <c r="E92" s="204" t="s">
        <v>647</v>
      </c>
      <c r="F92" s="241">
        <v>0</v>
      </c>
      <c r="G92" s="242" t="s">
        <v>190</v>
      </c>
    </row>
    <row r="93" spans="1:7">
      <c r="A93" s="204" t="s">
        <v>102</v>
      </c>
      <c r="B93" s="204" t="s">
        <v>680</v>
      </c>
      <c r="C93" s="204" t="s">
        <v>681</v>
      </c>
      <c r="D93" s="204" t="s">
        <v>169</v>
      </c>
      <c r="E93" s="204" t="s">
        <v>647</v>
      </c>
      <c r="F93" s="241">
        <v>0</v>
      </c>
      <c r="G93" s="242" t="s">
        <v>190</v>
      </c>
    </row>
    <row r="94" spans="1:7">
      <c r="A94" s="204" t="s">
        <v>102</v>
      </c>
      <c r="B94" s="204" t="s">
        <v>682</v>
      </c>
      <c r="C94" s="204" t="s">
        <v>683</v>
      </c>
      <c r="D94" s="204" t="s">
        <v>169</v>
      </c>
      <c r="E94" s="204" t="s">
        <v>647</v>
      </c>
      <c r="F94" s="241">
        <v>0</v>
      </c>
      <c r="G94" s="242" t="s">
        <v>190</v>
      </c>
    </row>
    <row r="95" spans="1:7">
      <c r="A95" s="204" t="s">
        <v>102</v>
      </c>
      <c r="B95" s="204" t="s">
        <v>684</v>
      </c>
      <c r="C95" s="204" t="s">
        <v>685</v>
      </c>
      <c r="D95" s="204" t="s">
        <v>169</v>
      </c>
      <c r="E95" s="204" t="s">
        <v>647</v>
      </c>
      <c r="F95" s="241">
        <v>0</v>
      </c>
      <c r="G95" s="242" t="s">
        <v>190</v>
      </c>
    </row>
    <row r="96" spans="1:7">
      <c r="A96" s="204" t="s">
        <v>102</v>
      </c>
      <c r="B96" s="204" t="s">
        <v>686</v>
      </c>
      <c r="C96" s="204" t="s">
        <v>687</v>
      </c>
      <c r="D96" s="204" t="s">
        <v>169</v>
      </c>
      <c r="E96" s="204" t="s">
        <v>647</v>
      </c>
      <c r="F96" s="241">
        <v>0</v>
      </c>
      <c r="G96" s="242" t="s">
        <v>190</v>
      </c>
    </row>
    <row r="97" spans="1:7">
      <c r="A97" s="204" t="s">
        <v>102</v>
      </c>
      <c r="B97" s="204" t="s">
        <v>688</v>
      </c>
      <c r="C97" s="204" t="s">
        <v>689</v>
      </c>
      <c r="D97" s="204" t="s">
        <v>169</v>
      </c>
      <c r="E97" s="204" t="s">
        <v>647</v>
      </c>
      <c r="F97" s="241">
        <v>0</v>
      </c>
      <c r="G97" s="242" t="s">
        <v>190</v>
      </c>
    </row>
    <row r="98" spans="1:7">
      <c r="A98" s="204" t="s">
        <v>126</v>
      </c>
      <c r="B98" s="204" t="s">
        <v>645</v>
      </c>
      <c r="C98" s="204" t="s">
        <v>646</v>
      </c>
      <c r="D98" s="204" t="s">
        <v>169</v>
      </c>
      <c r="E98" s="204" t="s">
        <v>647</v>
      </c>
      <c r="F98" s="241">
        <v>0</v>
      </c>
      <c r="G98" s="242" t="s">
        <v>190</v>
      </c>
    </row>
    <row r="99" spans="1:7">
      <c r="A99" s="204" t="s">
        <v>126</v>
      </c>
      <c r="B99" s="204" t="s">
        <v>648</v>
      </c>
      <c r="C99" s="204" t="s">
        <v>649</v>
      </c>
      <c r="D99" s="204" t="s">
        <v>169</v>
      </c>
      <c r="E99" s="204" t="s">
        <v>647</v>
      </c>
      <c r="F99" s="241">
        <v>0</v>
      </c>
      <c r="G99" s="242" t="s">
        <v>190</v>
      </c>
    </row>
    <row r="100" spans="1:7">
      <c r="A100" s="204" t="s">
        <v>126</v>
      </c>
      <c r="B100" s="204" t="s">
        <v>650</v>
      </c>
      <c r="C100" s="204" t="s">
        <v>651</v>
      </c>
      <c r="D100" s="204" t="s">
        <v>169</v>
      </c>
      <c r="E100" s="204" t="s">
        <v>647</v>
      </c>
      <c r="F100" s="241">
        <v>0</v>
      </c>
      <c r="G100" s="242" t="s">
        <v>190</v>
      </c>
    </row>
    <row r="101" spans="1:7">
      <c r="A101" s="204" t="s">
        <v>126</v>
      </c>
      <c r="B101" s="204" t="s">
        <v>652</v>
      </c>
      <c r="C101" s="204" t="s">
        <v>653</v>
      </c>
      <c r="D101" s="204" t="s">
        <v>169</v>
      </c>
      <c r="E101" s="204" t="s">
        <v>647</v>
      </c>
      <c r="F101" s="241">
        <v>0</v>
      </c>
      <c r="G101" s="242" t="s">
        <v>190</v>
      </c>
    </row>
    <row r="102" spans="1:7">
      <c r="A102" s="204" t="s">
        <v>126</v>
      </c>
      <c r="B102" s="204" t="s">
        <v>654</v>
      </c>
      <c r="C102" s="204" t="s">
        <v>655</v>
      </c>
      <c r="D102" s="204" t="s">
        <v>169</v>
      </c>
      <c r="E102" s="204" t="s">
        <v>647</v>
      </c>
      <c r="F102" s="241">
        <v>21.892693535909899</v>
      </c>
      <c r="G102" s="242" t="s">
        <v>190</v>
      </c>
    </row>
    <row r="103" spans="1:7">
      <c r="A103" s="204" t="s">
        <v>126</v>
      </c>
      <c r="B103" s="204" t="s">
        <v>656</v>
      </c>
      <c r="C103" s="204" t="s">
        <v>657</v>
      </c>
      <c r="D103" s="204" t="s">
        <v>169</v>
      </c>
      <c r="E103" s="204" t="s">
        <v>647</v>
      </c>
      <c r="F103" s="241">
        <v>-7.3308359499534097</v>
      </c>
      <c r="G103" s="242" t="s">
        <v>190</v>
      </c>
    </row>
    <row r="104" spans="1:7">
      <c r="A104" s="204" t="s">
        <v>126</v>
      </c>
      <c r="B104" s="204" t="s">
        <v>658</v>
      </c>
      <c r="C104" s="204" t="s">
        <v>659</v>
      </c>
      <c r="D104" s="204" t="s">
        <v>169</v>
      </c>
      <c r="E104" s="204" t="s">
        <v>647</v>
      </c>
      <c r="F104" s="241">
        <v>0</v>
      </c>
      <c r="G104" s="242" t="s">
        <v>190</v>
      </c>
    </row>
    <row r="105" spans="1:7">
      <c r="A105" s="204" t="s">
        <v>126</v>
      </c>
      <c r="B105" s="204" t="s">
        <v>346</v>
      </c>
      <c r="C105" s="204" t="s">
        <v>347</v>
      </c>
      <c r="D105" s="204" t="s">
        <v>169</v>
      </c>
      <c r="E105" s="204" t="s">
        <v>647</v>
      </c>
      <c r="F105" s="241">
        <v>-0.65427643188488704</v>
      </c>
      <c r="G105" s="242" t="s">
        <v>190</v>
      </c>
    </row>
    <row r="106" spans="1:7">
      <c r="A106" s="204" t="s">
        <v>126</v>
      </c>
      <c r="B106" s="204" t="s">
        <v>660</v>
      </c>
      <c r="C106" s="204" t="s">
        <v>661</v>
      </c>
      <c r="D106" s="204" t="s">
        <v>169</v>
      </c>
      <c r="E106" s="204" t="s">
        <v>647</v>
      </c>
      <c r="F106" s="241">
        <v>0.24516941377594501</v>
      </c>
      <c r="G106" s="242" t="s">
        <v>190</v>
      </c>
    </row>
    <row r="107" spans="1:7">
      <c r="A107" s="204" t="s">
        <v>126</v>
      </c>
      <c r="B107" s="204" t="s">
        <v>662</v>
      </c>
      <c r="C107" s="204" t="s">
        <v>663</v>
      </c>
      <c r="D107" s="204" t="s">
        <v>169</v>
      </c>
      <c r="E107" s="204" t="s">
        <v>647</v>
      </c>
      <c r="F107" s="241">
        <v>0</v>
      </c>
      <c r="G107" s="242" t="s">
        <v>190</v>
      </c>
    </row>
    <row r="108" spans="1:7">
      <c r="A108" s="204" t="s">
        <v>126</v>
      </c>
      <c r="B108" s="204" t="s">
        <v>664</v>
      </c>
      <c r="C108" s="204" t="s">
        <v>665</v>
      </c>
      <c r="D108" s="204" t="s">
        <v>169</v>
      </c>
      <c r="E108" s="204" t="s">
        <v>647</v>
      </c>
      <c r="F108" s="242" t="s">
        <v>190</v>
      </c>
      <c r="G108" s="241">
        <v>-0.96303006238396105</v>
      </c>
    </row>
    <row r="109" spans="1:7">
      <c r="A109" s="204" t="s">
        <v>126</v>
      </c>
      <c r="B109" s="204" t="s">
        <v>666</v>
      </c>
      <c r="C109" s="204" t="s">
        <v>667</v>
      </c>
      <c r="D109" s="204" t="s">
        <v>169</v>
      </c>
      <c r="E109" s="204" t="s">
        <v>647</v>
      </c>
      <c r="F109" s="242" t="s">
        <v>190</v>
      </c>
      <c r="G109" s="241">
        <v>-10.4954247856307</v>
      </c>
    </row>
    <row r="110" spans="1:7">
      <c r="A110" s="204" t="s">
        <v>126</v>
      </c>
      <c r="B110" s="204" t="s">
        <v>668</v>
      </c>
      <c r="C110" s="204" t="s">
        <v>669</v>
      </c>
      <c r="D110" s="204" t="s">
        <v>169</v>
      </c>
      <c r="E110" s="204" t="s">
        <v>647</v>
      </c>
      <c r="F110" s="242" t="s">
        <v>190</v>
      </c>
      <c r="G110" s="241">
        <v>-10.09703751686</v>
      </c>
    </row>
    <row r="111" spans="1:7">
      <c r="A111" s="204" t="s">
        <v>126</v>
      </c>
      <c r="B111" s="204" t="s">
        <v>670</v>
      </c>
      <c r="C111" s="204" t="s">
        <v>671</v>
      </c>
      <c r="D111" s="204" t="s">
        <v>169</v>
      </c>
      <c r="E111" s="204" t="s">
        <v>647</v>
      </c>
      <c r="F111" s="242" t="s">
        <v>190</v>
      </c>
      <c r="G111" s="241">
        <v>-1.2764989197029899</v>
      </c>
    </row>
    <row r="112" spans="1:7">
      <c r="A112" s="204" t="s">
        <v>126</v>
      </c>
      <c r="B112" s="204" t="s">
        <v>672</v>
      </c>
      <c r="C112" s="204" t="s">
        <v>673</v>
      </c>
      <c r="D112" s="204" t="s">
        <v>169</v>
      </c>
      <c r="E112" s="204" t="s">
        <v>647</v>
      </c>
      <c r="F112" s="242" t="s">
        <v>190</v>
      </c>
      <c r="G112" s="241">
        <v>0</v>
      </c>
    </row>
    <row r="113" spans="1:8">
      <c r="A113" s="204" t="s">
        <v>126</v>
      </c>
      <c r="B113" s="204" t="s">
        <v>674</v>
      </c>
      <c r="C113" s="204" t="s">
        <v>675</v>
      </c>
      <c r="D113" s="204" t="s">
        <v>169</v>
      </c>
      <c r="E113" s="204" t="s">
        <v>647</v>
      </c>
      <c r="F113" s="241">
        <v>0</v>
      </c>
      <c r="G113" s="242" t="s">
        <v>190</v>
      </c>
    </row>
    <row r="114" spans="1:8">
      <c r="A114" s="204" t="s">
        <v>126</v>
      </c>
      <c r="B114" s="204" t="s">
        <v>676</v>
      </c>
      <c r="C114" s="204" t="s">
        <v>677</v>
      </c>
      <c r="D114" s="204" t="s">
        <v>169</v>
      </c>
      <c r="E114" s="204" t="s">
        <v>647</v>
      </c>
      <c r="F114" s="241">
        <v>0</v>
      </c>
      <c r="G114" s="242" t="s">
        <v>190</v>
      </c>
    </row>
    <row r="115" spans="1:8">
      <c r="A115" s="204" t="s">
        <v>126</v>
      </c>
      <c r="B115" s="204" t="s">
        <v>678</v>
      </c>
      <c r="C115" s="204" t="s">
        <v>679</v>
      </c>
      <c r="D115" s="204" t="s">
        <v>169</v>
      </c>
      <c r="E115" s="204" t="s">
        <v>647</v>
      </c>
      <c r="F115" s="241">
        <v>0</v>
      </c>
      <c r="G115" s="242" t="s">
        <v>190</v>
      </c>
    </row>
    <row r="116" spans="1:8">
      <c r="A116" s="204" t="s">
        <v>126</v>
      </c>
      <c r="B116" s="204" t="s">
        <v>680</v>
      </c>
      <c r="C116" s="204" t="s">
        <v>681</v>
      </c>
      <c r="D116" s="204" t="s">
        <v>169</v>
      </c>
      <c r="E116" s="204" t="s">
        <v>647</v>
      </c>
      <c r="F116" s="241">
        <v>0</v>
      </c>
      <c r="G116" s="242" t="s">
        <v>190</v>
      </c>
    </row>
    <row r="117" spans="1:8">
      <c r="A117" s="204" t="s">
        <v>126</v>
      </c>
      <c r="B117" s="204" t="s">
        <v>682</v>
      </c>
      <c r="C117" s="204" t="s">
        <v>683</v>
      </c>
      <c r="D117" s="204" t="s">
        <v>169</v>
      </c>
      <c r="E117" s="204" t="s">
        <v>647</v>
      </c>
      <c r="F117" s="241">
        <v>0</v>
      </c>
      <c r="G117" s="242" t="s">
        <v>190</v>
      </c>
    </row>
    <row r="118" spans="1:8">
      <c r="A118" s="204" t="s">
        <v>126</v>
      </c>
      <c r="B118" s="204" t="s">
        <v>684</v>
      </c>
      <c r="C118" s="204" t="s">
        <v>685</v>
      </c>
      <c r="D118" s="204" t="s">
        <v>169</v>
      </c>
      <c r="E118" s="204" t="s">
        <v>647</v>
      </c>
      <c r="F118" s="241">
        <v>0</v>
      </c>
      <c r="G118" s="242" t="s">
        <v>190</v>
      </c>
    </row>
    <row r="119" spans="1:8">
      <c r="A119" s="204" t="s">
        <v>126</v>
      </c>
      <c r="B119" s="204" t="s">
        <v>686</v>
      </c>
      <c r="C119" s="204" t="s">
        <v>687</v>
      </c>
      <c r="D119" s="204" t="s">
        <v>169</v>
      </c>
      <c r="E119" s="204" t="s">
        <v>647</v>
      </c>
      <c r="F119" s="241">
        <v>0</v>
      </c>
      <c r="G119" s="242" t="s">
        <v>190</v>
      </c>
    </row>
    <row r="120" spans="1:8">
      <c r="A120" s="204" t="s">
        <v>126</v>
      </c>
      <c r="B120" s="204" t="s">
        <v>688</v>
      </c>
      <c r="C120" s="204" t="s">
        <v>689</v>
      </c>
      <c r="D120" s="204" t="s">
        <v>169</v>
      </c>
      <c r="E120" s="204" t="s">
        <v>647</v>
      </c>
      <c r="F120" s="241">
        <v>0</v>
      </c>
      <c r="G120" s="242" t="s">
        <v>190</v>
      </c>
    </row>
    <row r="121" spans="1:8">
      <c r="A121" s="204" t="s">
        <v>114</v>
      </c>
      <c r="B121" s="204" t="s">
        <v>645</v>
      </c>
      <c r="C121" s="204" t="s">
        <v>646</v>
      </c>
      <c r="D121" s="204" t="s">
        <v>169</v>
      </c>
      <c r="E121" s="204" t="s">
        <v>647</v>
      </c>
      <c r="F121" s="219">
        <f xml:space="preserve"> F144 + F167</f>
        <v>0</v>
      </c>
      <c r="G121" s="243" t="s">
        <v>190</v>
      </c>
      <c r="H121" s="207" t="s">
        <v>690</v>
      </c>
    </row>
    <row r="122" spans="1:8">
      <c r="A122" s="204" t="s">
        <v>114</v>
      </c>
      <c r="B122" s="204" t="s">
        <v>648</v>
      </c>
      <c r="C122" s="204" t="s">
        <v>649</v>
      </c>
      <c r="D122" s="204" t="s">
        <v>169</v>
      </c>
      <c r="E122" s="204" t="s">
        <v>647</v>
      </c>
      <c r="F122" s="219">
        <f t="shared" ref="F122:G135" si="0" xml:space="preserve"> F145 + F168</f>
        <v>-0.47625568689200298</v>
      </c>
      <c r="G122" s="243" t="s">
        <v>190</v>
      </c>
      <c r="H122" s="207" t="s">
        <v>690</v>
      </c>
    </row>
    <row r="123" spans="1:8">
      <c r="A123" s="204" t="s">
        <v>114</v>
      </c>
      <c r="B123" s="204" t="s">
        <v>650</v>
      </c>
      <c r="C123" s="204" t="s">
        <v>651</v>
      </c>
      <c r="D123" s="204" t="s">
        <v>169</v>
      </c>
      <c r="E123" s="204" t="s">
        <v>647</v>
      </c>
      <c r="F123" s="219">
        <f t="shared" si="0"/>
        <v>0.12164603086880101</v>
      </c>
      <c r="G123" s="243" t="s">
        <v>190</v>
      </c>
      <c r="H123" s="207" t="s">
        <v>690</v>
      </c>
    </row>
    <row r="124" spans="1:8">
      <c r="A124" s="204" t="s">
        <v>114</v>
      </c>
      <c r="B124" s="204" t="s">
        <v>652</v>
      </c>
      <c r="C124" s="204" t="s">
        <v>653</v>
      </c>
      <c r="D124" s="204" t="s">
        <v>169</v>
      </c>
      <c r="E124" s="204" t="s">
        <v>647</v>
      </c>
      <c r="F124" s="219">
        <f t="shared" si="0"/>
        <v>0</v>
      </c>
      <c r="G124" s="243" t="s">
        <v>190</v>
      </c>
      <c r="H124" s="207" t="s">
        <v>690</v>
      </c>
    </row>
    <row r="125" spans="1:8">
      <c r="A125" s="204" t="s">
        <v>114</v>
      </c>
      <c r="B125" s="204" t="s">
        <v>654</v>
      </c>
      <c r="C125" s="204" t="s">
        <v>655</v>
      </c>
      <c r="D125" s="204" t="s">
        <v>169</v>
      </c>
      <c r="E125" s="204" t="s">
        <v>647</v>
      </c>
      <c r="F125" s="219">
        <f t="shared" si="0"/>
        <v>9.0950930728791199</v>
      </c>
      <c r="G125" s="243" t="s">
        <v>190</v>
      </c>
      <c r="H125" s="207" t="s">
        <v>690</v>
      </c>
    </row>
    <row r="126" spans="1:8">
      <c r="A126" s="204" t="s">
        <v>114</v>
      </c>
      <c r="B126" s="204" t="s">
        <v>656</v>
      </c>
      <c r="C126" s="204" t="s">
        <v>657</v>
      </c>
      <c r="D126" s="204" t="s">
        <v>169</v>
      </c>
      <c r="E126" s="204" t="s">
        <v>647</v>
      </c>
      <c r="F126" s="219">
        <f t="shared" si="0"/>
        <v>3.7660701275871999</v>
      </c>
      <c r="G126" s="243" t="s">
        <v>190</v>
      </c>
      <c r="H126" s="207" t="s">
        <v>690</v>
      </c>
    </row>
    <row r="127" spans="1:8">
      <c r="A127" s="204" t="s">
        <v>114</v>
      </c>
      <c r="B127" s="204" t="s">
        <v>658</v>
      </c>
      <c r="C127" s="204" t="s">
        <v>659</v>
      </c>
      <c r="D127" s="204" t="s">
        <v>169</v>
      </c>
      <c r="E127" s="204" t="s">
        <v>647</v>
      </c>
      <c r="F127" s="219">
        <f t="shared" si="0"/>
        <v>0</v>
      </c>
      <c r="G127" s="243" t="s">
        <v>190</v>
      </c>
      <c r="H127" s="207" t="s">
        <v>690</v>
      </c>
    </row>
    <row r="128" spans="1:8">
      <c r="A128" s="204" t="s">
        <v>114</v>
      </c>
      <c r="B128" s="204" t="s">
        <v>346</v>
      </c>
      <c r="C128" s="204" t="s">
        <v>347</v>
      </c>
      <c r="D128" s="204" t="s">
        <v>169</v>
      </c>
      <c r="E128" s="204" t="s">
        <v>647</v>
      </c>
      <c r="F128" s="219">
        <f t="shared" si="0"/>
        <v>1.6920824416286577</v>
      </c>
      <c r="G128" s="243" t="s">
        <v>190</v>
      </c>
      <c r="H128" s="207" t="s">
        <v>690</v>
      </c>
    </row>
    <row r="129" spans="1:8">
      <c r="A129" s="204" t="s">
        <v>114</v>
      </c>
      <c r="B129" s="204" t="s">
        <v>660</v>
      </c>
      <c r="C129" s="204" t="s">
        <v>661</v>
      </c>
      <c r="D129" s="204" t="s">
        <v>169</v>
      </c>
      <c r="E129" s="204" t="s">
        <v>647</v>
      </c>
      <c r="F129" s="219">
        <f t="shared" si="0"/>
        <v>0.43253918201125202</v>
      </c>
      <c r="G129" s="243" t="s">
        <v>190</v>
      </c>
      <c r="H129" s="207" t="s">
        <v>690</v>
      </c>
    </row>
    <row r="130" spans="1:8">
      <c r="A130" s="204" t="s">
        <v>114</v>
      </c>
      <c r="B130" s="204" t="s">
        <v>662</v>
      </c>
      <c r="C130" s="204" t="s">
        <v>663</v>
      </c>
      <c r="D130" s="204" t="s">
        <v>169</v>
      </c>
      <c r="E130" s="204" t="s">
        <v>647</v>
      </c>
      <c r="F130" s="219">
        <f t="shared" si="0"/>
        <v>0</v>
      </c>
      <c r="G130" s="243" t="s">
        <v>190</v>
      </c>
      <c r="H130" s="207" t="s">
        <v>690</v>
      </c>
    </row>
    <row r="131" spans="1:8">
      <c r="A131" s="204" t="s">
        <v>114</v>
      </c>
      <c r="B131" s="204" t="s">
        <v>664</v>
      </c>
      <c r="C131" s="204" t="s">
        <v>665</v>
      </c>
      <c r="D131" s="204" t="s">
        <v>169</v>
      </c>
      <c r="E131" s="204" t="s">
        <v>647</v>
      </c>
      <c r="F131" s="243" t="s">
        <v>190</v>
      </c>
      <c r="G131" s="219">
        <f xml:space="preserve"> G154 + G177</f>
        <v>1.0286892182568019</v>
      </c>
      <c r="H131" s="207" t="s">
        <v>690</v>
      </c>
    </row>
    <row r="132" spans="1:8">
      <c r="A132" s="204" t="s">
        <v>114</v>
      </c>
      <c r="B132" s="204" t="s">
        <v>666</v>
      </c>
      <c r="C132" s="204" t="s">
        <v>667</v>
      </c>
      <c r="D132" s="204" t="s">
        <v>169</v>
      </c>
      <c r="E132" s="204" t="s">
        <v>647</v>
      </c>
      <c r="F132" s="243" t="s">
        <v>190</v>
      </c>
      <c r="G132" s="219">
        <f t="shared" si="0"/>
        <v>10.477492490501941</v>
      </c>
      <c r="H132" s="207" t="s">
        <v>690</v>
      </c>
    </row>
    <row r="133" spans="1:8">
      <c r="A133" s="204" t="s">
        <v>114</v>
      </c>
      <c r="B133" s="204" t="s">
        <v>668</v>
      </c>
      <c r="C133" s="204" t="s">
        <v>669</v>
      </c>
      <c r="D133" s="204" t="s">
        <v>169</v>
      </c>
      <c r="E133" s="204" t="s">
        <v>647</v>
      </c>
      <c r="F133" s="243" t="s">
        <v>190</v>
      </c>
      <c r="G133" s="219">
        <f t="shared" si="0"/>
        <v>12.59607121855</v>
      </c>
      <c r="H133" s="207" t="s">
        <v>690</v>
      </c>
    </row>
    <row r="134" spans="1:8">
      <c r="A134" s="204" t="s">
        <v>114</v>
      </c>
      <c r="B134" s="204" t="s">
        <v>670</v>
      </c>
      <c r="C134" s="204" t="s">
        <v>671</v>
      </c>
      <c r="D134" s="204" t="s">
        <v>169</v>
      </c>
      <c r="E134" s="204" t="s">
        <v>647</v>
      </c>
      <c r="F134" s="243" t="s">
        <v>190</v>
      </c>
      <c r="G134" s="219">
        <f t="shared" si="0"/>
        <v>0.61125596682779804</v>
      </c>
      <c r="H134" s="207" t="s">
        <v>690</v>
      </c>
    </row>
    <row r="135" spans="1:8">
      <c r="A135" s="204" t="s">
        <v>114</v>
      </c>
      <c r="B135" s="204" t="s">
        <v>672</v>
      </c>
      <c r="C135" s="204" t="s">
        <v>673</v>
      </c>
      <c r="D135" s="204" t="s">
        <v>169</v>
      </c>
      <c r="E135" s="204" t="s">
        <v>647</v>
      </c>
      <c r="F135" s="243" t="s">
        <v>190</v>
      </c>
      <c r="G135" s="219">
        <f t="shared" si="0"/>
        <v>0</v>
      </c>
      <c r="H135" s="207" t="s">
        <v>690</v>
      </c>
    </row>
    <row r="136" spans="1:8">
      <c r="A136" s="204" t="s">
        <v>114</v>
      </c>
      <c r="B136" s="204" t="s">
        <v>674</v>
      </c>
      <c r="C136" s="204" t="s">
        <v>675</v>
      </c>
      <c r="D136" s="204" t="s">
        <v>169</v>
      </c>
      <c r="E136" s="204" t="s">
        <v>647</v>
      </c>
      <c r="F136" s="219">
        <f t="shared" ref="F136:F138" si="1" xml:space="preserve"> F159 + F182</f>
        <v>0</v>
      </c>
      <c r="G136" s="243" t="s">
        <v>190</v>
      </c>
      <c r="H136" s="207" t="s">
        <v>690</v>
      </c>
    </row>
    <row r="137" spans="1:8">
      <c r="A137" s="204" t="s">
        <v>114</v>
      </c>
      <c r="B137" s="204" t="s">
        <v>676</v>
      </c>
      <c r="C137" s="204" t="s">
        <v>677</v>
      </c>
      <c r="D137" s="204" t="s">
        <v>169</v>
      </c>
      <c r="E137" s="204" t="s">
        <v>647</v>
      </c>
      <c r="F137" s="219">
        <f t="shared" si="1"/>
        <v>0</v>
      </c>
      <c r="G137" s="243" t="s">
        <v>190</v>
      </c>
      <c r="H137" s="207" t="s">
        <v>690</v>
      </c>
    </row>
    <row r="138" spans="1:8">
      <c r="A138" s="204" t="s">
        <v>114</v>
      </c>
      <c r="B138" s="204" t="s">
        <v>678</v>
      </c>
      <c r="C138" s="204" t="s">
        <v>679</v>
      </c>
      <c r="D138" s="204" t="s">
        <v>169</v>
      </c>
      <c r="E138" s="204" t="s">
        <v>647</v>
      </c>
      <c r="F138" s="219">
        <f t="shared" si="1"/>
        <v>0</v>
      </c>
      <c r="G138" s="243" t="s">
        <v>190</v>
      </c>
      <c r="H138" s="207" t="s">
        <v>690</v>
      </c>
    </row>
    <row r="139" spans="1:8">
      <c r="A139" s="204" t="s">
        <v>114</v>
      </c>
      <c r="B139" s="204" t="s">
        <v>680</v>
      </c>
      <c r="C139" s="204" t="s">
        <v>681</v>
      </c>
      <c r="D139" s="204" t="s">
        <v>169</v>
      </c>
      <c r="E139" s="204" t="s">
        <v>647</v>
      </c>
      <c r="F139" s="219">
        <v>0</v>
      </c>
      <c r="G139" s="243" t="s">
        <v>190</v>
      </c>
      <c r="H139" s="207" t="s">
        <v>691</v>
      </c>
    </row>
    <row r="140" spans="1:8">
      <c r="A140" s="204" t="s">
        <v>114</v>
      </c>
      <c r="B140" s="204" t="s">
        <v>682</v>
      </c>
      <c r="C140" s="204" t="s">
        <v>683</v>
      </c>
      <c r="D140" s="204" t="s">
        <v>169</v>
      </c>
      <c r="E140" s="204" t="s">
        <v>647</v>
      </c>
      <c r="F140" s="219">
        <v>10.537000000000001</v>
      </c>
      <c r="G140" s="243" t="s">
        <v>190</v>
      </c>
      <c r="H140" s="207" t="s">
        <v>691</v>
      </c>
    </row>
    <row r="141" spans="1:8">
      <c r="A141" s="204" t="s">
        <v>114</v>
      </c>
      <c r="B141" s="204" t="s">
        <v>684</v>
      </c>
      <c r="C141" s="204" t="s">
        <v>685</v>
      </c>
      <c r="D141" s="204" t="s">
        <v>169</v>
      </c>
      <c r="E141" s="204" t="s">
        <v>647</v>
      </c>
      <c r="F141" s="219">
        <v>11.236000000000001</v>
      </c>
      <c r="G141" s="243" t="s">
        <v>190</v>
      </c>
      <c r="H141" s="207" t="s">
        <v>691</v>
      </c>
    </row>
    <row r="142" spans="1:8">
      <c r="A142" s="204" t="s">
        <v>114</v>
      </c>
      <c r="B142" s="204" t="s">
        <v>686</v>
      </c>
      <c r="C142" s="204" t="s">
        <v>687</v>
      </c>
      <c r="D142" s="204" t="s">
        <v>169</v>
      </c>
      <c r="E142" s="204" t="s">
        <v>647</v>
      </c>
      <c r="F142" s="219">
        <v>0</v>
      </c>
      <c r="G142" s="243" t="s">
        <v>190</v>
      </c>
      <c r="H142" s="207" t="s">
        <v>691</v>
      </c>
    </row>
    <row r="143" spans="1:8">
      <c r="A143" s="204" t="s">
        <v>114</v>
      </c>
      <c r="B143" s="204" t="s">
        <v>688</v>
      </c>
      <c r="C143" s="204" t="s">
        <v>689</v>
      </c>
      <c r="D143" s="204" t="s">
        <v>169</v>
      </c>
      <c r="E143" s="204" t="s">
        <v>647</v>
      </c>
      <c r="F143" s="219">
        <v>0</v>
      </c>
      <c r="G143" s="243" t="s">
        <v>190</v>
      </c>
      <c r="H143" s="207" t="s">
        <v>691</v>
      </c>
    </row>
    <row r="144" spans="1:8">
      <c r="A144" s="204" t="s">
        <v>692</v>
      </c>
      <c r="B144" s="204" t="s">
        <v>645</v>
      </c>
      <c r="C144" s="204" t="s">
        <v>646</v>
      </c>
      <c r="D144" s="204" t="s">
        <v>169</v>
      </c>
      <c r="E144" s="204" t="s">
        <v>647</v>
      </c>
      <c r="F144" s="241">
        <v>0</v>
      </c>
      <c r="G144" s="242" t="s">
        <v>190</v>
      </c>
    </row>
    <row r="145" spans="1:7">
      <c r="A145" s="204" t="s">
        <v>692</v>
      </c>
      <c r="B145" s="204" t="s">
        <v>648</v>
      </c>
      <c r="C145" s="204" t="s">
        <v>649</v>
      </c>
      <c r="D145" s="204" t="s">
        <v>169</v>
      </c>
      <c r="E145" s="204" t="s">
        <v>647</v>
      </c>
      <c r="F145" s="241">
        <v>-0.47625568689200298</v>
      </c>
      <c r="G145" s="242" t="s">
        <v>190</v>
      </c>
    </row>
    <row r="146" spans="1:7">
      <c r="A146" s="204" t="s">
        <v>692</v>
      </c>
      <c r="B146" s="204" t="s">
        <v>650</v>
      </c>
      <c r="C146" s="204" t="s">
        <v>651</v>
      </c>
      <c r="D146" s="204" t="s">
        <v>169</v>
      </c>
      <c r="E146" s="204" t="s">
        <v>647</v>
      </c>
      <c r="F146" s="241">
        <v>0.12164603086880101</v>
      </c>
      <c r="G146" s="242" t="s">
        <v>190</v>
      </c>
    </row>
    <row r="147" spans="1:7">
      <c r="A147" s="204" t="s">
        <v>692</v>
      </c>
      <c r="B147" s="204" t="s">
        <v>652</v>
      </c>
      <c r="C147" s="204" t="s">
        <v>653</v>
      </c>
      <c r="D147" s="204" t="s">
        <v>169</v>
      </c>
      <c r="E147" s="204" t="s">
        <v>647</v>
      </c>
      <c r="F147" s="241">
        <v>0</v>
      </c>
      <c r="G147" s="242" t="s">
        <v>190</v>
      </c>
    </row>
    <row r="148" spans="1:7">
      <c r="A148" s="204" t="s">
        <v>692</v>
      </c>
      <c r="B148" s="204" t="s">
        <v>654</v>
      </c>
      <c r="C148" s="204" t="s">
        <v>655</v>
      </c>
      <c r="D148" s="204" t="s">
        <v>169</v>
      </c>
      <c r="E148" s="204" t="s">
        <v>647</v>
      </c>
      <c r="F148" s="241">
        <v>8.0111205656111792</v>
      </c>
      <c r="G148" s="242" t="s">
        <v>190</v>
      </c>
    </row>
    <row r="149" spans="1:7">
      <c r="A149" s="204" t="s">
        <v>692</v>
      </c>
      <c r="B149" s="204" t="s">
        <v>656</v>
      </c>
      <c r="C149" s="204" t="s">
        <v>657</v>
      </c>
      <c r="D149" s="204" t="s">
        <v>169</v>
      </c>
      <c r="E149" s="204" t="s">
        <v>647</v>
      </c>
      <c r="F149" s="241">
        <v>3.7660701275871999</v>
      </c>
      <c r="G149" s="242" t="s">
        <v>190</v>
      </c>
    </row>
    <row r="150" spans="1:7">
      <c r="A150" s="204" t="s">
        <v>692</v>
      </c>
      <c r="B150" s="204" t="s">
        <v>658</v>
      </c>
      <c r="C150" s="204" t="s">
        <v>659</v>
      </c>
      <c r="D150" s="204" t="s">
        <v>169</v>
      </c>
      <c r="E150" s="204" t="s">
        <v>647</v>
      </c>
      <c r="F150" s="241">
        <v>0</v>
      </c>
      <c r="G150" s="242" t="s">
        <v>190</v>
      </c>
    </row>
    <row r="151" spans="1:7">
      <c r="A151" s="204" t="s">
        <v>692</v>
      </c>
      <c r="B151" s="204" t="s">
        <v>346</v>
      </c>
      <c r="C151" s="204" t="s">
        <v>347</v>
      </c>
      <c r="D151" s="204" t="s">
        <v>169</v>
      </c>
      <c r="E151" s="204" t="s">
        <v>647</v>
      </c>
      <c r="F151" s="241">
        <v>1.6570764151333499</v>
      </c>
      <c r="G151" s="242" t="s">
        <v>190</v>
      </c>
    </row>
    <row r="152" spans="1:7">
      <c r="A152" s="204" t="s">
        <v>692</v>
      </c>
      <c r="B152" s="204" t="s">
        <v>660</v>
      </c>
      <c r="C152" s="204" t="s">
        <v>661</v>
      </c>
      <c r="D152" s="204" t="s">
        <v>169</v>
      </c>
      <c r="E152" s="204" t="s">
        <v>647</v>
      </c>
      <c r="F152" s="241">
        <v>0.43253918201125202</v>
      </c>
      <c r="G152" s="242" t="s">
        <v>190</v>
      </c>
    </row>
    <row r="153" spans="1:7">
      <c r="A153" s="204" t="s">
        <v>692</v>
      </c>
      <c r="B153" s="204" t="s">
        <v>662</v>
      </c>
      <c r="C153" s="204" t="s">
        <v>663</v>
      </c>
      <c r="D153" s="204" t="s">
        <v>169</v>
      </c>
      <c r="E153" s="204" t="s">
        <v>647</v>
      </c>
      <c r="F153" s="241">
        <v>0</v>
      </c>
      <c r="G153" s="242" t="s">
        <v>190</v>
      </c>
    </row>
    <row r="154" spans="1:7">
      <c r="A154" s="204" t="s">
        <v>692</v>
      </c>
      <c r="B154" s="204" t="s">
        <v>664</v>
      </c>
      <c r="C154" s="204" t="s">
        <v>665</v>
      </c>
      <c r="D154" s="204" t="s">
        <v>169</v>
      </c>
      <c r="E154" s="204" t="s">
        <v>647</v>
      </c>
      <c r="F154" s="242" t="s">
        <v>190</v>
      </c>
      <c r="G154" s="241">
        <v>0.92305197429984798</v>
      </c>
    </row>
    <row r="155" spans="1:7">
      <c r="A155" s="204" t="s">
        <v>692</v>
      </c>
      <c r="B155" s="204" t="s">
        <v>666</v>
      </c>
      <c r="C155" s="204" t="s">
        <v>667</v>
      </c>
      <c r="D155" s="204" t="s">
        <v>169</v>
      </c>
      <c r="E155" s="204" t="s">
        <v>647</v>
      </c>
      <c r="F155" s="242" t="s">
        <v>190</v>
      </c>
      <c r="G155" s="241">
        <v>9.3994612454280606</v>
      </c>
    </row>
    <row r="156" spans="1:7">
      <c r="A156" s="204" t="s">
        <v>692</v>
      </c>
      <c r="B156" s="204" t="s">
        <v>668</v>
      </c>
      <c r="C156" s="204" t="s">
        <v>669</v>
      </c>
      <c r="D156" s="204" t="s">
        <v>169</v>
      </c>
      <c r="E156" s="204" t="s">
        <v>647</v>
      </c>
      <c r="F156" s="242" t="s">
        <v>190</v>
      </c>
      <c r="G156" s="241">
        <v>12.59607121855</v>
      </c>
    </row>
    <row r="157" spans="1:7">
      <c r="A157" s="204" t="s">
        <v>692</v>
      </c>
      <c r="B157" s="204" t="s">
        <v>670</v>
      </c>
      <c r="C157" s="204" t="s">
        <v>671</v>
      </c>
      <c r="D157" s="204" t="s">
        <v>169</v>
      </c>
      <c r="E157" s="204" t="s">
        <v>647</v>
      </c>
      <c r="F157" s="242" t="s">
        <v>190</v>
      </c>
      <c r="G157" s="241">
        <v>0.61125596682779804</v>
      </c>
    </row>
    <row r="158" spans="1:7">
      <c r="A158" s="204" t="s">
        <v>692</v>
      </c>
      <c r="B158" s="204" t="s">
        <v>672</v>
      </c>
      <c r="C158" s="204" t="s">
        <v>673</v>
      </c>
      <c r="D158" s="204" t="s">
        <v>169</v>
      </c>
      <c r="E158" s="204" t="s">
        <v>647</v>
      </c>
      <c r="F158" s="242" t="s">
        <v>190</v>
      </c>
      <c r="G158" s="241">
        <v>0</v>
      </c>
    </row>
    <row r="159" spans="1:7">
      <c r="A159" s="204" t="s">
        <v>692</v>
      </c>
      <c r="B159" s="204" t="s">
        <v>674</v>
      </c>
      <c r="C159" s="204" t="s">
        <v>675</v>
      </c>
      <c r="D159" s="204" t="s">
        <v>169</v>
      </c>
      <c r="E159" s="204" t="s">
        <v>647</v>
      </c>
      <c r="F159" s="241">
        <v>0</v>
      </c>
      <c r="G159" s="242" t="s">
        <v>190</v>
      </c>
    </row>
    <row r="160" spans="1:7">
      <c r="A160" s="204" t="s">
        <v>692</v>
      </c>
      <c r="B160" s="204" t="s">
        <v>676</v>
      </c>
      <c r="C160" s="204" t="s">
        <v>677</v>
      </c>
      <c r="D160" s="204" t="s">
        <v>169</v>
      </c>
      <c r="E160" s="204" t="s">
        <v>647</v>
      </c>
      <c r="F160" s="241">
        <v>0</v>
      </c>
      <c r="G160" s="242" t="s">
        <v>190</v>
      </c>
    </row>
    <row r="161" spans="1:7">
      <c r="A161" s="204" t="s">
        <v>692</v>
      </c>
      <c r="B161" s="204" t="s">
        <v>678</v>
      </c>
      <c r="C161" s="204" t="s">
        <v>679</v>
      </c>
      <c r="D161" s="204" t="s">
        <v>169</v>
      </c>
      <c r="E161" s="204" t="s">
        <v>647</v>
      </c>
      <c r="F161" s="241">
        <v>0</v>
      </c>
      <c r="G161" s="242" t="s">
        <v>190</v>
      </c>
    </row>
    <row r="162" spans="1:7">
      <c r="A162" s="204" t="s">
        <v>692</v>
      </c>
      <c r="B162" s="204" t="s">
        <v>680</v>
      </c>
      <c r="C162" s="204" t="s">
        <v>681</v>
      </c>
      <c r="D162" s="204" t="s">
        <v>169</v>
      </c>
      <c r="E162" s="204" t="s">
        <v>647</v>
      </c>
      <c r="F162" s="241">
        <v>0</v>
      </c>
      <c r="G162" s="242" t="s">
        <v>190</v>
      </c>
    </row>
    <row r="163" spans="1:7">
      <c r="A163" s="204" t="s">
        <v>692</v>
      </c>
      <c r="B163" s="204" t="s">
        <v>682</v>
      </c>
      <c r="C163" s="204" t="s">
        <v>683</v>
      </c>
      <c r="D163" s="204" t="s">
        <v>169</v>
      </c>
      <c r="E163" s="204" t="s">
        <v>647</v>
      </c>
      <c r="F163" s="241">
        <v>0</v>
      </c>
      <c r="G163" s="242" t="s">
        <v>190</v>
      </c>
    </row>
    <row r="164" spans="1:7">
      <c r="A164" s="204" t="s">
        <v>692</v>
      </c>
      <c r="B164" s="204" t="s">
        <v>684</v>
      </c>
      <c r="C164" s="204" t="s">
        <v>685</v>
      </c>
      <c r="D164" s="204" t="s">
        <v>169</v>
      </c>
      <c r="E164" s="204" t="s">
        <v>647</v>
      </c>
      <c r="F164" s="241">
        <v>0</v>
      </c>
      <c r="G164" s="242" t="s">
        <v>190</v>
      </c>
    </row>
    <row r="165" spans="1:7">
      <c r="A165" s="204" t="s">
        <v>692</v>
      </c>
      <c r="B165" s="204" t="s">
        <v>686</v>
      </c>
      <c r="C165" s="204" t="s">
        <v>687</v>
      </c>
      <c r="D165" s="204" t="s">
        <v>169</v>
      </c>
      <c r="E165" s="204" t="s">
        <v>647</v>
      </c>
      <c r="F165" s="241">
        <v>0</v>
      </c>
      <c r="G165" s="242" t="s">
        <v>190</v>
      </c>
    </row>
    <row r="166" spans="1:7">
      <c r="A166" s="204" t="s">
        <v>692</v>
      </c>
      <c r="B166" s="204" t="s">
        <v>688</v>
      </c>
      <c r="C166" s="204" t="s">
        <v>689</v>
      </c>
      <c r="D166" s="204" t="s">
        <v>169</v>
      </c>
      <c r="E166" s="204" t="s">
        <v>647</v>
      </c>
      <c r="F166" s="241">
        <v>0</v>
      </c>
      <c r="G166" s="242" t="s">
        <v>190</v>
      </c>
    </row>
    <row r="167" spans="1:7">
      <c r="A167" s="204" t="s">
        <v>693</v>
      </c>
      <c r="B167" s="204" t="s">
        <v>645</v>
      </c>
      <c r="C167" s="204" t="s">
        <v>646</v>
      </c>
      <c r="D167" s="204" t="s">
        <v>169</v>
      </c>
      <c r="E167" s="204" t="s">
        <v>647</v>
      </c>
      <c r="F167" s="241">
        <v>0</v>
      </c>
      <c r="G167" s="242" t="s">
        <v>190</v>
      </c>
    </row>
    <row r="168" spans="1:7">
      <c r="A168" s="204" t="s">
        <v>693</v>
      </c>
      <c r="B168" s="204" t="s">
        <v>648</v>
      </c>
      <c r="C168" s="204" t="s">
        <v>649</v>
      </c>
      <c r="D168" s="204" t="s">
        <v>169</v>
      </c>
      <c r="E168" s="204" t="s">
        <v>647</v>
      </c>
      <c r="F168" s="241">
        <v>0</v>
      </c>
      <c r="G168" s="242" t="s">
        <v>190</v>
      </c>
    </row>
    <row r="169" spans="1:7">
      <c r="A169" s="204" t="s">
        <v>693</v>
      </c>
      <c r="B169" s="204" t="s">
        <v>650</v>
      </c>
      <c r="C169" s="204" t="s">
        <v>651</v>
      </c>
      <c r="D169" s="204" t="s">
        <v>169</v>
      </c>
      <c r="E169" s="204" t="s">
        <v>647</v>
      </c>
      <c r="F169" s="241">
        <v>0</v>
      </c>
      <c r="G169" s="242" t="s">
        <v>190</v>
      </c>
    </row>
    <row r="170" spans="1:7">
      <c r="A170" s="204" t="s">
        <v>693</v>
      </c>
      <c r="B170" s="204" t="s">
        <v>652</v>
      </c>
      <c r="C170" s="204" t="s">
        <v>653</v>
      </c>
      <c r="D170" s="204" t="s">
        <v>169</v>
      </c>
      <c r="E170" s="204" t="s">
        <v>647</v>
      </c>
      <c r="F170" s="241">
        <v>0</v>
      </c>
      <c r="G170" s="242" t="s">
        <v>190</v>
      </c>
    </row>
    <row r="171" spans="1:7">
      <c r="A171" s="204" t="s">
        <v>693</v>
      </c>
      <c r="B171" s="204" t="s">
        <v>654</v>
      </c>
      <c r="C171" s="204" t="s">
        <v>655</v>
      </c>
      <c r="D171" s="204" t="s">
        <v>169</v>
      </c>
      <c r="E171" s="204" t="s">
        <v>647</v>
      </c>
      <c r="F171" s="241">
        <v>1.08397250726794</v>
      </c>
      <c r="G171" s="242" t="s">
        <v>190</v>
      </c>
    </row>
    <row r="172" spans="1:7">
      <c r="A172" s="204" t="s">
        <v>693</v>
      </c>
      <c r="B172" s="204" t="s">
        <v>656</v>
      </c>
      <c r="C172" s="204" t="s">
        <v>657</v>
      </c>
      <c r="D172" s="204" t="s">
        <v>169</v>
      </c>
      <c r="E172" s="204" t="s">
        <v>647</v>
      </c>
      <c r="F172" s="241">
        <v>0</v>
      </c>
      <c r="G172" s="242" t="s">
        <v>190</v>
      </c>
    </row>
    <row r="173" spans="1:7">
      <c r="A173" s="204" t="s">
        <v>693</v>
      </c>
      <c r="B173" s="204" t="s">
        <v>658</v>
      </c>
      <c r="C173" s="204" t="s">
        <v>659</v>
      </c>
      <c r="D173" s="204" t="s">
        <v>169</v>
      </c>
      <c r="E173" s="204" t="s">
        <v>647</v>
      </c>
      <c r="F173" s="241">
        <v>0</v>
      </c>
      <c r="G173" s="242" t="s">
        <v>190</v>
      </c>
    </row>
    <row r="174" spans="1:7">
      <c r="A174" s="204" t="s">
        <v>693</v>
      </c>
      <c r="B174" s="204" t="s">
        <v>346</v>
      </c>
      <c r="C174" s="204" t="s">
        <v>347</v>
      </c>
      <c r="D174" s="204" t="s">
        <v>169</v>
      </c>
      <c r="E174" s="204" t="s">
        <v>647</v>
      </c>
      <c r="F174" s="241">
        <v>3.5006026495307797E-2</v>
      </c>
      <c r="G174" s="242" t="s">
        <v>190</v>
      </c>
    </row>
    <row r="175" spans="1:7">
      <c r="A175" s="204" t="s">
        <v>693</v>
      </c>
      <c r="B175" s="204" t="s">
        <v>660</v>
      </c>
      <c r="C175" s="204" t="s">
        <v>661</v>
      </c>
      <c r="D175" s="204" t="s">
        <v>169</v>
      </c>
      <c r="E175" s="204" t="s">
        <v>647</v>
      </c>
      <c r="F175" s="241">
        <v>0</v>
      </c>
      <c r="G175" s="242" t="s">
        <v>190</v>
      </c>
    </row>
    <row r="176" spans="1:7">
      <c r="A176" s="204" t="s">
        <v>693</v>
      </c>
      <c r="B176" s="204" t="s">
        <v>662</v>
      </c>
      <c r="C176" s="204" t="s">
        <v>663</v>
      </c>
      <c r="D176" s="204" t="s">
        <v>169</v>
      </c>
      <c r="E176" s="204" t="s">
        <v>647</v>
      </c>
      <c r="F176" s="241">
        <v>0</v>
      </c>
      <c r="G176" s="242" t="s">
        <v>190</v>
      </c>
    </row>
    <row r="177" spans="1:7">
      <c r="A177" s="204" t="s">
        <v>693</v>
      </c>
      <c r="B177" s="204" t="s">
        <v>664</v>
      </c>
      <c r="C177" s="204" t="s">
        <v>665</v>
      </c>
      <c r="D177" s="204" t="s">
        <v>169</v>
      </c>
      <c r="E177" s="204" t="s">
        <v>647</v>
      </c>
      <c r="F177" s="242" t="s">
        <v>190</v>
      </c>
      <c r="G177" s="241">
        <v>0.10563724395695399</v>
      </c>
    </row>
    <row r="178" spans="1:7">
      <c r="A178" s="204" t="s">
        <v>693</v>
      </c>
      <c r="B178" s="204" t="s">
        <v>666</v>
      </c>
      <c r="C178" s="204" t="s">
        <v>667</v>
      </c>
      <c r="D178" s="204" t="s">
        <v>169</v>
      </c>
      <c r="E178" s="204" t="s">
        <v>647</v>
      </c>
      <c r="F178" s="242" t="s">
        <v>190</v>
      </c>
      <c r="G178" s="241">
        <v>1.07803124507388</v>
      </c>
    </row>
    <row r="179" spans="1:7">
      <c r="A179" s="204" t="s">
        <v>693</v>
      </c>
      <c r="B179" s="204" t="s">
        <v>668</v>
      </c>
      <c r="C179" s="204" t="s">
        <v>669</v>
      </c>
      <c r="D179" s="204" t="s">
        <v>169</v>
      </c>
      <c r="E179" s="204" t="s">
        <v>647</v>
      </c>
      <c r="F179" s="242" t="s">
        <v>190</v>
      </c>
      <c r="G179" s="241">
        <v>0</v>
      </c>
    </row>
    <row r="180" spans="1:7">
      <c r="A180" s="204" t="s">
        <v>693</v>
      </c>
      <c r="B180" s="204" t="s">
        <v>670</v>
      </c>
      <c r="C180" s="204" t="s">
        <v>671</v>
      </c>
      <c r="D180" s="204" t="s">
        <v>169</v>
      </c>
      <c r="E180" s="204" t="s">
        <v>647</v>
      </c>
      <c r="F180" s="242" t="s">
        <v>190</v>
      </c>
      <c r="G180" s="241">
        <v>0</v>
      </c>
    </row>
    <row r="181" spans="1:7">
      <c r="A181" s="204" t="s">
        <v>693</v>
      </c>
      <c r="B181" s="204" t="s">
        <v>672</v>
      </c>
      <c r="C181" s="204" t="s">
        <v>673</v>
      </c>
      <c r="D181" s="204" t="s">
        <v>169</v>
      </c>
      <c r="E181" s="204" t="s">
        <v>647</v>
      </c>
      <c r="F181" s="242" t="s">
        <v>190</v>
      </c>
      <c r="G181" s="241">
        <v>0</v>
      </c>
    </row>
    <row r="182" spans="1:7">
      <c r="A182" s="204" t="s">
        <v>693</v>
      </c>
      <c r="B182" s="204" t="s">
        <v>674</v>
      </c>
      <c r="C182" s="204" t="s">
        <v>675</v>
      </c>
      <c r="D182" s="204" t="s">
        <v>169</v>
      </c>
      <c r="E182" s="204" t="s">
        <v>647</v>
      </c>
      <c r="F182" s="241">
        <v>0</v>
      </c>
      <c r="G182" s="242" t="s">
        <v>190</v>
      </c>
    </row>
    <row r="183" spans="1:7">
      <c r="A183" s="204" t="s">
        <v>693</v>
      </c>
      <c r="B183" s="204" t="s">
        <v>676</v>
      </c>
      <c r="C183" s="204" t="s">
        <v>677</v>
      </c>
      <c r="D183" s="204" t="s">
        <v>169</v>
      </c>
      <c r="E183" s="204" t="s">
        <v>647</v>
      </c>
      <c r="F183" s="241">
        <v>0</v>
      </c>
      <c r="G183" s="242" t="s">
        <v>190</v>
      </c>
    </row>
    <row r="184" spans="1:7">
      <c r="A184" s="204" t="s">
        <v>693</v>
      </c>
      <c r="B184" s="204" t="s">
        <v>678</v>
      </c>
      <c r="C184" s="204" t="s">
        <v>679</v>
      </c>
      <c r="D184" s="204" t="s">
        <v>169</v>
      </c>
      <c r="E184" s="204" t="s">
        <v>647</v>
      </c>
      <c r="F184" s="241">
        <v>0</v>
      </c>
      <c r="G184" s="242" t="s">
        <v>190</v>
      </c>
    </row>
    <row r="185" spans="1:7">
      <c r="A185" s="204" t="s">
        <v>693</v>
      </c>
      <c r="B185" s="204" t="s">
        <v>680</v>
      </c>
      <c r="C185" s="204" t="s">
        <v>681</v>
      </c>
      <c r="D185" s="204" t="s">
        <v>169</v>
      </c>
      <c r="E185" s="204" t="s">
        <v>647</v>
      </c>
      <c r="F185" s="241">
        <v>0</v>
      </c>
      <c r="G185" s="242" t="s">
        <v>190</v>
      </c>
    </row>
    <row r="186" spans="1:7">
      <c r="A186" s="204" t="s">
        <v>693</v>
      </c>
      <c r="B186" s="204" t="s">
        <v>682</v>
      </c>
      <c r="C186" s="204" t="s">
        <v>683</v>
      </c>
      <c r="D186" s="204" t="s">
        <v>169</v>
      </c>
      <c r="E186" s="204" t="s">
        <v>647</v>
      </c>
      <c r="F186" s="241">
        <v>0</v>
      </c>
      <c r="G186" s="242" t="s">
        <v>190</v>
      </c>
    </row>
    <row r="187" spans="1:7">
      <c r="A187" s="204" t="s">
        <v>693</v>
      </c>
      <c r="B187" s="204" t="s">
        <v>684</v>
      </c>
      <c r="C187" s="204" t="s">
        <v>685</v>
      </c>
      <c r="D187" s="204" t="s">
        <v>169</v>
      </c>
      <c r="E187" s="204" t="s">
        <v>647</v>
      </c>
      <c r="F187" s="241">
        <v>0</v>
      </c>
      <c r="G187" s="242" t="s">
        <v>190</v>
      </c>
    </row>
    <row r="188" spans="1:7">
      <c r="A188" s="204" t="s">
        <v>693</v>
      </c>
      <c r="B188" s="204" t="s">
        <v>686</v>
      </c>
      <c r="C188" s="204" t="s">
        <v>687</v>
      </c>
      <c r="D188" s="204" t="s">
        <v>169</v>
      </c>
      <c r="E188" s="204" t="s">
        <v>647</v>
      </c>
      <c r="F188" s="241">
        <v>0</v>
      </c>
      <c r="G188" s="242" t="s">
        <v>190</v>
      </c>
    </row>
    <row r="189" spans="1:7">
      <c r="A189" s="204" t="s">
        <v>693</v>
      </c>
      <c r="B189" s="204" t="s">
        <v>688</v>
      </c>
      <c r="C189" s="204" t="s">
        <v>689</v>
      </c>
      <c r="D189" s="204" t="s">
        <v>169</v>
      </c>
      <c r="E189" s="204" t="s">
        <v>647</v>
      </c>
      <c r="F189" s="241">
        <v>0</v>
      </c>
      <c r="G189" s="242" t="s">
        <v>190</v>
      </c>
    </row>
    <row r="190" spans="1:7">
      <c r="A190" s="204" t="s">
        <v>108</v>
      </c>
      <c r="B190" s="204" t="s">
        <v>645</v>
      </c>
      <c r="C190" s="204" t="s">
        <v>646</v>
      </c>
      <c r="D190" s="204" t="s">
        <v>169</v>
      </c>
      <c r="E190" s="204" t="s">
        <v>647</v>
      </c>
      <c r="F190" s="241">
        <v>0</v>
      </c>
      <c r="G190" s="242" t="s">
        <v>190</v>
      </c>
    </row>
    <row r="191" spans="1:7">
      <c r="A191" s="204" t="s">
        <v>108</v>
      </c>
      <c r="B191" s="204" t="s">
        <v>648</v>
      </c>
      <c r="C191" s="204" t="s">
        <v>649</v>
      </c>
      <c r="D191" s="204" t="s">
        <v>169</v>
      </c>
      <c r="E191" s="204" t="s">
        <v>647</v>
      </c>
      <c r="F191" s="241">
        <v>-0.21818937042412301</v>
      </c>
      <c r="G191" s="242" t="s">
        <v>190</v>
      </c>
    </row>
    <row r="192" spans="1:7">
      <c r="A192" s="204" t="s">
        <v>108</v>
      </c>
      <c r="B192" s="204" t="s">
        <v>650</v>
      </c>
      <c r="C192" s="204" t="s">
        <v>651</v>
      </c>
      <c r="D192" s="204" t="s">
        <v>169</v>
      </c>
      <c r="E192" s="204" t="s">
        <v>647</v>
      </c>
      <c r="F192" s="241">
        <v>-3.5689969993451101</v>
      </c>
      <c r="G192" s="242" t="s">
        <v>190</v>
      </c>
    </row>
    <row r="193" spans="1:7">
      <c r="A193" s="204" t="s">
        <v>108</v>
      </c>
      <c r="B193" s="204" t="s">
        <v>652</v>
      </c>
      <c r="C193" s="204" t="s">
        <v>653</v>
      </c>
      <c r="D193" s="204" t="s">
        <v>169</v>
      </c>
      <c r="E193" s="204" t="s">
        <v>647</v>
      </c>
      <c r="F193" s="241">
        <v>0</v>
      </c>
      <c r="G193" s="242" t="s">
        <v>190</v>
      </c>
    </row>
    <row r="194" spans="1:7">
      <c r="A194" s="204" t="s">
        <v>108</v>
      </c>
      <c r="B194" s="204" t="s">
        <v>654</v>
      </c>
      <c r="C194" s="204" t="s">
        <v>655</v>
      </c>
      <c r="D194" s="204" t="s">
        <v>169</v>
      </c>
      <c r="E194" s="204" t="s">
        <v>647</v>
      </c>
      <c r="F194" s="241">
        <v>5.4465996379573598</v>
      </c>
      <c r="G194" s="242" t="s">
        <v>190</v>
      </c>
    </row>
    <row r="195" spans="1:7">
      <c r="A195" s="204" t="s">
        <v>108</v>
      </c>
      <c r="B195" s="204" t="s">
        <v>656</v>
      </c>
      <c r="C195" s="204" t="s">
        <v>657</v>
      </c>
      <c r="D195" s="204" t="s">
        <v>169</v>
      </c>
      <c r="E195" s="204" t="s">
        <v>647</v>
      </c>
      <c r="F195" s="241">
        <v>29.4390621617456</v>
      </c>
      <c r="G195" s="242" t="s">
        <v>190</v>
      </c>
    </row>
    <row r="196" spans="1:7">
      <c r="A196" s="204" t="s">
        <v>108</v>
      </c>
      <c r="B196" s="204" t="s">
        <v>658</v>
      </c>
      <c r="C196" s="204" t="s">
        <v>659</v>
      </c>
      <c r="D196" s="204" t="s">
        <v>169</v>
      </c>
      <c r="E196" s="204" t="s">
        <v>647</v>
      </c>
      <c r="F196" s="241">
        <v>0</v>
      </c>
      <c r="G196" s="242" t="s">
        <v>190</v>
      </c>
    </row>
    <row r="197" spans="1:7">
      <c r="A197" s="204" t="s">
        <v>108</v>
      </c>
      <c r="B197" s="204" t="s">
        <v>346</v>
      </c>
      <c r="C197" s="204" t="s">
        <v>347</v>
      </c>
      <c r="D197" s="204" t="s">
        <v>169</v>
      </c>
      <c r="E197" s="204" t="s">
        <v>647</v>
      </c>
      <c r="F197" s="241">
        <v>-2.0860089258216301E-2</v>
      </c>
      <c r="G197" s="242" t="s">
        <v>190</v>
      </c>
    </row>
    <row r="198" spans="1:7">
      <c r="A198" s="204" t="s">
        <v>108</v>
      </c>
      <c r="B198" s="204" t="s">
        <v>660</v>
      </c>
      <c r="C198" s="204" t="s">
        <v>661</v>
      </c>
      <c r="D198" s="204" t="s">
        <v>169</v>
      </c>
      <c r="E198" s="204" t="s">
        <v>647</v>
      </c>
      <c r="F198" s="241">
        <v>-0.196810407349258</v>
      </c>
      <c r="G198" s="242" t="s">
        <v>190</v>
      </c>
    </row>
    <row r="199" spans="1:7">
      <c r="A199" s="204" t="s">
        <v>108</v>
      </c>
      <c r="B199" s="204" t="s">
        <v>662</v>
      </c>
      <c r="C199" s="204" t="s">
        <v>663</v>
      </c>
      <c r="D199" s="204" t="s">
        <v>169</v>
      </c>
      <c r="E199" s="204" t="s">
        <v>647</v>
      </c>
      <c r="F199" s="241">
        <v>0</v>
      </c>
      <c r="G199" s="242" t="s">
        <v>190</v>
      </c>
    </row>
    <row r="200" spans="1:7">
      <c r="A200" s="204" t="s">
        <v>108</v>
      </c>
      <c r="B200" s="204" t="s">
        <v>664</v>
      </c>
      <c r="C200" s="204" t="s">
        <v>665</v>
      </c>
      <c r="D200" s="204" t="s">
        <v>169</v>
      </c>
      <c r="E200" s="204" t="s">
        <v>647</v>
      </c>
      <c r="F200" s="242" t="s">
        <v>190</v>
      </c>
      <c r="G200" s="241">
        <v>5.4691091242536197E-2</v>
      </c>
    </row>
    <row r="201" spans="1:7">
      <c r="A201" s="204" t="s">
        <v>108</v>
      </c>
      <c r="B201" s="204" t="s">
        <v>666</v>
      </c>
      <c r="C201" s="204" t="s">
        <v>667</v>
      </c>
      <c r="D201" s="204" t="s">
        <v>169</v>
      </c>
      <c r="E201" s="204" t="s">
        <v>647</v>
      </c>
      <c r="F201" s="242" t="s">
        <v>190</v>
      </c>
      <c r="G201" s="241">
        <v>0.62658749139338799</v>
      </c>
    </row>
    <row r="202" spans="1:7">
      <c r="A202" s="204" t="s">
        <v>108</v>
      </c>
      <c r="B202" s="204" t="s">
        <v>668</v>
      </c>
      <c r="C202" s="204" t="s">
        <v>669</v>
      </c>
      <c r="D202" s="204" t="s">
        <v>169</v>
      </c>
      <c r="E202" s="204" t="s">
        <v>647</v>
      </c>
      <c r="F202" s="242" t="s">
        <v>190</v>
      </c>
      <c r="G202" s="241">
        <v>2.2677644800615302</v>
      </c>
    </row>
    <row r="203" spans="1:7">
      <c r="A203" s="204" t="s">
        <v>108</v>
      </c>
      <c r="B203" s="204" t="s">
        <v>670</v>
      </c>
      <c r="C203" s="204" t="s">
        <v>671</v>
      </c>
      <c r="D203" s="204" t="s">
        <v>169</v>
      </c>
      <c r="E203" s="204" t="s">
        <v>647</v>
      </c>
      <c r="F203" s="242" t="s">
        <v>190</v>
      </c>
      <c r="G203" s="241">
        <v>0.12823457359118601</v>
      </c>
    </row>
    <row r="204" spans="1:7">
      <c r="A204" s="204" t="s">
        <v>108</v>
      </c>
      <c r="B204" s="204" t="s">
        <v>672</v>
      </c>
      <c r="C204" s="204" t="s">
        <v>673</v>
      </c>
      <c r="D204" s="204" t="s">
        <v>169</v>
      </c>
      <c r="E204" s="204" t="s">
        <v>647</v>
      </c>
      <c r="F204" s="242" t="s">
        <v>190</v>
      </c>
      <c r="G204" s="241">
        <v>0</v>
      </c>
    </row>
    <row r="205" spans="1:7">
      <c r="A205" s="204" t="s">
        <v>108</v>
      </c>
      <c r="B205" s="204" t="s">
        <v>674</v>
      </c>
      <c r="C205" s="204" t="s">
        <v>675</v>
      </c>
      <c r="D205" s="204" t="s">
        <v>169</v>
      </c>
      <c r="E205" s="204" t="s">
        <v>647</v>
      </c>
      <c r="F205" s="241">
        <v>0</v>
      </c>
      <c r="G205" s="242" t="s">
        <v>190</v>
      </c>
    </row>
    <row r="206" spans="1:7">
      <c r="A206" s="204" t="s">
        <v>108</v>
      </c>
      <c r="B206" s="204" t="s">
        <v>676</v>
      </c>
      <c r="C206" s="204" t="s">
        <v>677</v>
      </c>
      <c r="D206" s="204" t="s">
        <v>169</v>
      </c>
      <c r="E206" s="204" t="s">
        <v>647</v>
      </c>
      <c r="F206" s="241">
        <v>0</v>
      </c>
      <c r="G206" s="242" t="s">
        <v>190</v>
      </c>
    </row>
    <row r="207" spans="1:7">
      <c r="A207" s="204" t="s">
        <v>108</v>
      </c>
      <c r="B207" s="204" t="s">
        <v>678</v>
      </c>
      <c r="C207" s="204" t="s">
        <v>679</v>
      </c>
      <c r="D207" s="204" t="s">
        <v>169</v>
      </c>
      <c r="E207" s="204" t="s">
        <v>647</v>
      </c>
      <c r="F207" s="241">
        <v>0</v>
      </c>
      <c r="G207" s="242" t="s">
        <v>190</v>
      </c>
    </row>
    <row r="208" spans="1:7">
      <c r="A208" s="204" t="s">
        <v>108</v>
      </c>
      <c r="B208" s="204" t="s">
        <v>680</v>
      </c>
      <c r="C208" s="204" t="s">
        <v>681</v>
      </c>
      <c r="D208" s="204" t="s">
        <v>169</v>
      </c>
      <c r="E208" s="204" t="s">
        <v>647</v>
      </c>
      <c r="F208" s="241">
        <v>0</v>
      </c>
      <c r="G208" s="242" t="s">
        <v>190</v>
      </c>
    </row>
    <row r="209" spans="1:7">
      <c r="A209" s="204" t="s">
        <v>108</v>
      </c>
      <c r="B209" s="204" t="s">
        <v>682</v>
      </c>
      <c r="C209" s="204" t="s">
        <v>683</v>
      </c>
      <c r="D209" s="204" t="s">
        <v>169</v>
      </c>
      <c r="E209" s="204" t="s">
        <v>647</v>
      </c>
      <c r="F209" s="241">
        <v>0</v>
      </c>
      <c r="G209" s="242" t="s">
        <v>190</v>
      </c>
    </row>
    <row r="210" spans="1:7">
      <c r="A210" s="204" t="s">
        <v>108</v>
      </c>
      <c r="B210" s="204" t="s">
        <v>684</v>
      </c>
      <c r="C210" s="204" t="s">
        <v>685</v>
      </c>
      <c r="D210" s="204" t="s">
        <v>169</v>
      </c>
      <c r="E210" s="204" t="s">
        <v>647</v>
      </c>
      <c r="F210" s="241">
        <v>0</v>
      </c>
      <c r="G210" s="242" t="s">
        <v>190</v>
      </c>
    </row>
    <row r="211" spans="1:7">
      <c r="A211" s="204" t="s">
        <v>108</v>
      </c>
      <c r="B211" s="204" t="s">
        <v>686</v>
      </c>
      <c r="C211" s="204" t="s">
        <v>687</v>
      </c>
      <c r="D211" s="204" t="s">
        <v>169</v>
      </c>
      <c r="E211" s="204" t="s">
        <v>647</v>
      </c>
      <c r="F211" s="241">
        <v>0</v>
      </c>
      <c r="G211" s="242" t="s">
        <v>190</v>
      </c>
    </row>
    <row r="212" spans="1:7">
      <c r="A212" s="204" t="s">
        <v>108</v>
      </c>
      <c r="B212" s="204" t="s">
        <v>688</v>
      </c>
      <c r="C212" s="204" t="s">
        <v>689</v>
      </c>
      <c r="D212" s="204" t="s">
        <v>169</v>
      </c>
      <c r="E212" s="204" t="s">
        <v>647</v>
      </c>
      <c r="F212" s="241">
        <v>0</v>
      </c>
      <c r="G212" s="242" t="s">
        <v>190</v>
      </c>
    </row>
    <row r="213" spans="1:7">
      <c r="A213" s="204" t="s">
        <v>116</v>
      </c>
      <c r="B213" s="204" t="s">
        <v>645</v>
      </c>
      <c r="C213" s="204" t="s">
        <v>646</v>
      </c>
      <c r="D213" s="204" t="s">
        <v>169</v>
      </c>
      <c r="E213" s="204" t="s">
        <v>647</v>
      </c>
      <c r="F213" s="241">
        <v>-2.0656873166400101E-2</v>
      </c>
      <c r="G213" s="242" t="s">
        <v>190</v>
      </c>
    </row>
    <row r="214" spans="1:7">
      <c r="A214" s="204" t="s">
        <v>116</v>
      </c>
      <c r="B214" s="204" t="s">
        <v>648</v>
      </c>
      <c r="C214" s="204" t="s">
        <v>649</v>
      </c>
      <c r="D214" s="204" t="s">
        <v>169</v>
      </c>
      <c r="E214" s="204" t="s">
        <v>647</v>
      </c>
      <c r="F214" s="241">
        <v>0</v>
      </c>
      <c r="G214" s="242" t="s">
        <v>190</v>
      </c>
    </row>
    <row r="215" spans="1:7">
      <c r="A215" s="204" t="s">
        <v>116</v>
      </c>
      <c r="B215" s="204" t="s">
        <v>650</v>
      </c>
      <c r="C215" s="204" t="s">
        <v>651</v>
      </c>
      <c r="D215" s="204" t="s">
        <v>169</v>
      </c>
      <c r="E215" s="204" t="s">
        <v>647</v>
      </c>
      <c r="F215" s="241">
        <v>0</v>
      </c>
      <c r="G215" s="242" t="s">
        <v>190</v>
      </c>
    </row>
    <row r="216" spans="1:7">
      <c r="A216" s="204" t="s">
        <v>116</v>
      </c>
      <c r="B216" s="204" t="s">
        <v>652</v>
      </c>
      <c r="C216" s="204" t="s">
        <v>653</v>
      </c>
      <c r="D216" s="204" t="s">
        <v>169</v>
      </c>
      <c r="E216" s="204" t="s">
        <v>647</v>
      </c>
      <c r="F216" s="241">
        <v>0</v>
      </c>
      <c r="G216" s="242" t="s">
        <v>190</v>
      </c>
    </row>
    <row r="217" spans="1:7">
      <c r="A217" s="204" t="s">
        <v>116</v>
      </c>
      <c r="B217" s="204" t="s">
        <v>654</v>
      </c>
      <c r="C217" s="204" t="s">
        <v>655</v>
      </c>
      <c r="D217" s="204" t="s">
        <v>169</v>
      </c>
      <c r="E217" s="204" t="s">
        <v>647</v>
      </c>
      <c r="F217" s="241">
        <v>3.41709770458132</v>
      </c>
      <c r="G217" s="242" t="s">
        <v>190</v>
      </c>
    </row>
    <row r="218" spans="1:7">
      <c r="A218" s="204" t="s">
        <v>116</v>
      </c>
      <c r="B218" s="204" t="s">
        <v>656</v>
      </c>
      <c r="C218" s="204" t="s">
        <v>657</v>
      </c>
      <c r="D218" s="204" t="s">
        <v>169</v>
      </c>
      <c r="E218" s="204" t="s">
        <v>647</v>
      </c>
      <c r="F218" s="241">
        <v>7.0526221424135498</v>
      </c>
      <c r="G218" s="242" t="s">
        <v>190</v>
      </c>
    </row>
    <row r="219" spans="1:7">
      <c r="A219" s="204" t="s">
        <v>116</v>
      </c>
      <c r="B219" s="204" t="s">
        <v>658</v>
      </c>
      <c r="C219" s="204" t="s">
        <v>659</v>
      </c>
      <c r="D219" s="204" t="s">
        <v>169</v>
      </c>
      <c r="E219" s="204" t="s">
        <v>647</v>
      </c>
      <c r="F219" s="241">
        <v>-7.04180394077542</v>
      </c>
      <c r="G219" s="242" t="s">
        <v>190</v>
      </c>
    </row>
    <row r="220" spans="1:7">
      <c r="A220" s="204" t="s">
        <v>116</v>
      </c>
      <c r="B220" s="204" t="s">
        <v>346</v>
      </c>
      <c r="C220" s="204" t="s">
        <v>347</v>
      </c>
      <c r="D220" s="204" t="s">
        <v>169</v>
      </c>
      <c r="E220" s="204" t="s">
        <v>647</v>
      </c>
      <c r="F220" s="241">
        <v>5.408052995267</v>
      </c>
      <c r="G220" s="242" t="s">
        <v>190</v>
      </c>
    </row>
    <row r="221" spans="1:7">
      <c r="A221" s="204" t="s">
        <v>116</v>
      </c>
      <c r="B221" s="204" t="s">
        <v>660</v>
      </c>
      <c r="C221" s="204" t="s">
        <v>661</v>
      </c>
      <c r="D221" s="204" t="s">
        <v>169</v>
      </c>
      <c r="E221" s="204" t="s">
        <v>647</v>
      </c>
      <c r="F221" s="241">
        <v>6.1139033200514499</v>
      </c>
      <c r="G221" s="242" t="s">
        <v>190</v>
      </c>
    </row>
    <row r="222" spans="1:7">
      <c r="A222" s="204" t="s">
        <v>116</v>
      </c>
      <c r="B222" s="204" t="s">
        <v>662</v>
      </c>
      <c r="C222" s="204" t="s">
        <v>663</v>
      </c>
      <c r="D222" s="204" t="s">
        <v>169</v>
      </c>
      <c r="E222" s="204" t="s">
        <v>647</v>
      </c>
      <c r="F222" s="241">
        <v>0</v>
      </c>
      <c r="G222" s="242" t="s">
        <v>190</v>
      </c>
    </row>
    <row r="223" spans="1:7">
      <c r="A223" s="204" t="s">
        <v>116</v>
      </c>
      <c r="B223" s="204" t="s">
        <v>664</v>
      </c>
      <c r="C223" s="204" t="s">
        <v>665</v>
      </c>
      <c r="D223" s="204" t="s">
        <v>169</v>
      </c>
      <c r="E223" s="204" t="s">
        <v>647</v>
      </c>
      <c r="F223" s="242" t="s">
        <v>190</v>
      </c>
      <c r="G223" s="241">
        <v>0.89494863545495895</v>
      </c>
    </row>
    <row r="224" spans="1:7">
      <c r="A224" s="204" t="s">
        <v>116</v>
      </c>
      <c r="B224" s="204" t="s">
        <v>666</v>
      </c>
      <c r="C224" s="204" t="s">
        <v>667</v>
      </c>
      <c r="D224" s="204" t="s">
        <v>169</v>
      </c>
      <c r="E224" s="204" t="s">
        <v>647</v>
      </c>
      <c r="F224" s="242" t="s">
        <v>190</v>
      </c>
      <c r="G224" s="241">
        <v>17.902329809213999</v>
      </c>
    </row>
    <row r="225" spans="1:7">
      <c r="A225" s="204" t="s">
        <v>116</v>
      </c>
      <c r="B225" s="204" t="s">
        <v>668</v>
      </c>
      <c r="C225" s="204" t="s">
        <v>669</v>
      </c>
      <c r="D225" s="204" t="s">
        <v>169</v>
      </c>
      <c r="E225" s="204" t="s">
        <v>647</v>
      </c>
      <c r="F225" s="242" t="s">
        <v>190</v>
      </c>
      <c r="G225" s="241">
        <v>23.767918415354</v>
      </c>
    </row>
    <row r="226" spans="1:7">
      <c r="A226" s="204" t="s">
        <v>116</v>
      </c>
      <c r="B226" s="204" t="s">
        <v>670</v>
      </c>
      <c r="C226" s="204" t="s">
        <v>671</v>
      </c>
      <c r="D226" s="204" t="s">
        <v>169</v>
      </c>
      <c r="E226" s="204" t="s">
        <v>647</v>
      </c>
      <c r="F226" s="242" t="s">
        <v>190</v>
      </c>
      <c r="G226" s="241">
        <v>4.5754664316959897</v>
      </c>
    </row>
    <row r="227" spans="1:7">
      <c r="A227" s="204" t="s">
        <v>116</v>
      </c>
      <c r="B227" s="204" t="s">
        <v>672</v>
      </c>
      <c r="C227" s="204" t="s">
        <v>673</v>
      </c>
      <c r="D227" s="204" t="s">
        <v>169</v>
      </c>
      <c r="E227" s="204" t="s">
        <v>647</v>
      </c>
      <c r="F227" s="242" t="s">
        <v>190</v>
      </c>
      <c r="G227" s="241">
        <v>3.9501277857124801</v>
      </c>
    </row>
    <row r="228" spans="1:7">
      <c r="A228" s="204" t="s">
        <v>116</v>
      </c>
      <c r="B228" s="204" t="s">
        <v>674</v>
      </c>
      <c r="C228" s="204" t="s">
        <v>675</v>
      </c>
      <c r="D228" s="204" t="s">
        <v>169</v>
      </c>
      <c r="E228" s="204" t="s">
        <v>647</v>
      </c>
      <c r="F228" s="241">
        <v>0</v>
      </c>
      <c r="G228" s="242" t="s">
        <v>190</v>
      </c>
    </row>
    <row r="229" spans="1:7">
      <c r="A229" s="204" t="s">
        <v>116</v>
      </c>
      <c r="B229" s="204" t="s">
        <v>676</v>
      </c>
      <c r="C229" s="204" t="s">
        <v>677</v>
      </c>
      <c r="D229" s="204" t="s">
        <v>169</v>
      </c>
      <c r="E229" s="204" t="s">
        <v>647</v>
      </c>
      <c r="F229" s="241">
        <v>-8.19846865290633</v>
      </c>
      <c r="G229" s="242" t="s">
        <v>190</v>
      </c>
    </row>
    <row r="230" spans="1:7">
      <c r="A230" s="204" t="s">
        <v>116</v>
      </c>
      <c r="B230" s="204" t="s">
        <v>678</v>
      </c>
      <c r="C230" s="204" t="s">
        <v>679</v>
      </c>
      <c r="D230" s="204" t="s">
        <v>169</v>
      </c>
      <c r="E230" s="204" t="s">
        <v>647</v>
      </c>
      <c r="F230" s="241">
        <v>0</v>
      </c>
      <c r="G230" s="242" t="s">
        <v>190</v>
      </c>
    </row>
    <row r="231" spans="1:7">
      <c r="A231" s="204" t="s">
        <v>116</v>
      </c>
      <c r="B231" s="204" t="s">
        <v>680</v>
      </c>
      <c r="C231" s="204" t="s">
        <v>681</v>
      </c>
      <c r="D231" s="204" t="s">
        <v>169</v>
      </c>
      <c r="E231" s="204" t="s">
        <v>647</v>
      </c>
      <c r="F231" s="241">
        <v>0</v>
      </c>
      <c r="G231" s="242" t="s">
        <v>190</v>
      </c>
    </row>
    <row r="232" spans="1:7">
      <c r="A232" s="204" t="s">
        <v>116</v>
      </c>
      <c r="B232" s="204" t="s">
        <v>682</v>
      </c>
      <c r="C232" s="204" t="s">
        <v>683</v>
      </c>
      <c r="D232" s="204" t="s">
        <v>169</v>
      </c>
      <c r="E232" s="204" t="s">
        <v>647</v>
      </c>
      <c r="F232" s="241">
        <v>0</v>
      </c>
      <c r="G232" s="242" t="s">
        <v>190</v>
      </c>
    </row>
    <row r="233" spans="1:7">
      <c r="A233" s="204" t="s">
        <v>116</v>
      </c>
      <c r="B233" s="204" t="s">
        <v>684</v>
      </c>
      <c r="C233" s="204" t="s">
        <v>685</v>
      </c>
      <c r="D233" s="204" t="s">
        <v>169</v>
      </c>
      <c r="E233" s="204" t="s">
        <v>647</v>
      </c>
      <c r="F233" s="241">
        <v>0</v>
      </c>
      <c r="G233" s="242" t="s">
        <v>190</v>
      </c>
    </row>
    <row r="234" spans="1:7">
      <c r="A234" s="204" t="s">
        <v>116</v>
      </c>
      <c r="B234" s="204" t="s">
        <v>686</v>
      </c>
      <c r="C234" s="204" t="s">
        <v>687</v>
      </c>
      <c r="D234" s="204" t="s">
        <v>169</v>
      </c>
      <c r="E234" s="204" t="s">
        <v>647</v>
      </c>
      <c r="F234" s="241">
        <v>0</v>
      </c>
      <c r="G234" s="242" t="s">
        <v>190</v>
      </c>
    </row>
    <row r="235" spans="1:7">
      <c r="A235" s="204" t="s">
        <v>116</v>
      </c>
      <c r="B235" s="204" t="s">
        <v>688</v>
      </c>
      <c r="C235" s="204" t="s">
        <v>689</v>
      </c>
      <c r="D235" s="204" t="s">
        <v>169</v>
      </c>
      <c r="E235" s="204" t="s">
        <v>647</v>
      </c>
      <c r="F235" s="241">
        <v>0</v>
      </c>
      <c r="G235" s="242" t="s">
        <v>190</v>
      </c>
    </row>
    <row r="236" spans="1:7">
      <c r="A236" s="204" t="s">
        <v>118</v>
      </c>
      <c r="B236" s="204" t="s">
        <v>645</v>
      </c>
      <c r="C236" s="204" t="s">
        <v>646</v>
      </c>
      <c r="D236" s="204" t="s">
        <v>169</v>
      </c>
      <c r="E236" s="204" t="s">
        <v>647</v>
      </c>
      <c r="F236" s="241">
        <v>0</v>
      </c>
      <c r="G236" s="242" t="s">
        <v>190</v>
      </c>
    </row>
    <row r="237" spans="1:7">
      <c r="A237" s="204" t="s">
        <v>118</v>
      </c>
      <c r="B237" s="204" t="s">
        <v>648</v>
      </c>
      <c r="C237" s="204" t="s">
        <v>649</v>
      </c>
      <c r="D237" s="204" t="s">
        <v>169</v>
      </c>
      <c r="E237" s="204" t="s">
        <v>647</v>
      </c>
      <c r="F237" s="241">
        <v>0</v>
      </c>
      <c r="G237" s="242" t="s">
        <v>190</v>
      </c>
    </row>
    <row r="238" spans="1:7">
      <c r="A238" s="204" t="s">
        <v>118</v>
      </c>
      <c r="B238" s="204" t="s">
        <v>650</v>
      </c>
      <c r="C238" s="204" t="s">
        <v>651</v>
      </c>
      <c r="D238" s="204" t="s">
        <v>169</v>
      </c>
      <c r="E238" s="204" t="s">
        <v>647</v>
      </c>
      <c r="F238" s="241">
        <v>-9.9932673400345902</v>
      </c>
      <c r="G238" s="242" t="s">
        <v>190</v>
      </c>
    </row>
    <row r="239" spans="1:7">
      <c r="A239" s="204" t="s">
        <v>118</v>
      </c>
      <c r="B239" s="204" t="s">
        <v>652</v>
      </c>
      <c r="C239" s="204" t="s">
        <v>653</v>
      </c>
      <c r="D239" s="204" t="s">
        <v>169</v>
      </c>
      <c r="E239" s="204" t="s">
        <v>647</v>
      </c>
      <c r="F239" s="241">
        <v>0</v>
      </c>
      <c r="G239" s="242" t="s">
        <v>190</v>
      </c>
    </row>
    <row r="240" spans="1:7">
      <c r="A240" s="204" t="s">
        <v>118</v>
      </c>
      <c r="B240" s="204" t="s">
        <v>654</v>
      </c>
      <c r="C240" s="204" t="s">
        <v>655</v>
      </c>
      <c r="D240" s="204" t="s">
        <v>169</v>
      </c>
      <c r="E240" s="204" t="s">
        <v>647</v>
      </c>
      <c r="F240" s="241">
        <v>0.72277854479214998</v>
      </c>
      <c r="G240" s="242" t="s">
        <v>190</v>
      </c>
    </row>
    <row r="241" spans="1:7">
      <c r="A241" s="204" t="s">
        <v>118</v>
      </c>
      <c r="B241" s="204" t="s">
        <v>656</v>
      </c>
      <c r="C241" s="204" t="s">
        <v>657</v>
      </c>
      <c r="D241" s="204" t="s">
        <v>169</v>
      </c>
      <c r="E241" s="204" t="s">
        <v>647</v>
      </c>
      <c r="F241" s="241">
        <v>23.3195776440832</v>
      </c>
      <c r="G241" s="242" t="s">
        <v>190</v>
      </c>
    </row>
    <row r="242" spans="1:7">
      <c r="A242" s="204" t="s">
        <v>118</v>
      </c>
      <c r="B242" s="204" t="s">
        <v>658</v>
      </c>
      <c r="C242" s="204" t="s">
        <v>659</v>
      </c>
      <c r="D242" s="204" t="s">
        <v>169</v>
      </c>
      <c r="E242" s="204" t="s">
        <v>647</v>
      </c>
      <c r="F242" s="241">
        <v>0</v>
      </c>
      <c r="G242" s="242" t="s">
        <v>190</v>
      </c>
    </row>
    <row r="243" spans="1:7">
      <c r="A243" s="204" t="s">
        <v>118</v>
      </c>
      <c r="B243" s="204" t="s">
        <v>346</v>
      </c>
      <c r="C243" s="204" t="s">
        <v>347</v>
      </c>
      <c r="D243" s="204" t="s">
        <v>169</v>
      </c>
      <c r="E243" s="204" t="s">
        <v>647</v>
      </c>
      <c r="F243" s="241">
        <v>0.19606336672493899</v>
      </c>
      <c r="G243" s="242" t="s">
        <v>190</v>
      </c>
    </row>
    <row r="244" spans="1:7">
      <c r="A244" s="204" t="s">
        <v>118</v>
      </c>
      <c r="B244" s="204" t="s">
        <v>660</v>
      </c>
      <c r="C244" s="204" t="s">
        <v>661</v>
      </c>
      <c r="D244" s="204" t="s">
        <v>169</v>
      </c>
      <c r="E244" s="204" t="s">
        <v>647</v>
      </c>
      <c r="F244" s="241">
        <v>5.8334943655738103E-2</v>
      </c>
      <c r="G244" s="242" t="s">
        <v>190</v>
      </c>
    </row>
    <row r="245" spans="1:7">
      <c r="A245" s="204" t="s">
        <v>118</v>
      </c>
      <c r="B245" s="204" t="s">
        <v>662</v>
      </c>
      <c r="C245" s="204" t="s">
        <v>663</v>
      </c>
      <c r="D245" s="204" t="s">
        <v>169</v>
      </c>
      <c r="E245" s="204" t="s">
        <v>647</v>
      </c>
      <c r="F245" s="241">
        <v>0</v>
      </c>
      <c r="G245" s="242" t="s">
        <v>190</v>
      </c>
    </row>
    <row r="246" spans="1:7">
      <c r="A246" s="204" t="s">
        <v>118</v>
      </c>
      <c r="B246" s="204" t="s">
        <v>664</v>
      </c>
      <c r="C246" s="204" t="s">
        <v>665</v>
      </c>
      <c r="D246" s="204" t="s">
        <v>169</v>
      </c>
      <c r="E246" s="204" t="s">
        <v>647</v>
      </c>
      <c r="F246" s="242" t="s">
        <v>190</v>
      </c>
      <c r="G246" s="241">
        <v>1.9537054362775601</v>
      </c>
    </row>
    <row r="247" spans="1:7">
      <c r="A247" s="204" t="s">
        <v>118</v>
      </c>
      <c r="B247" s="204" t="s">
        <v>666</v>
      </c>
      <c r="C247" s="204" t="s">
        <v>667</v>
      </c>
      <c r="D247" s="204" t="s">
        <v>169</v>
      </c>
      <c r="E247" s="204" t="s">
        <v>647</v>
      </c>
      <c r="F247" s="242" t="s">
        <v>190</v>
      </c>
      <c r="G247" s="241">
        <v>11.0709974722391</v>
      </c>
    </row>
    <row r="248" spans="1:7">
      <c r="A248" s="204" t="s">
        <v>118</v>
      </c>
      <c r="B248" s="204" t="s">
        <v>668</v>
      </c>
      <c r="C248" s="204" t="s">
        <v>669</v>
      </c>
      <c r="D248" s="204" t="s">
        <v>169</v>
      </c>
      <c r="E248" s="204" t="s">
        <v>647</v>
      </c>
      <c r="F248" s="242" t="s">
        <v>190</v>
      </c>
      <c r="G248" s="241">
        <v>22.25056207247</v>
      </c>
    </row>
    <row r="249" spans="1:7">
      <c r="A249" s="204" t="s">
        <v>118</v>
      </c>
      <c r="B249" s="204" t="s">
        <v>670</v>
      </c>
      <c r="C249" s="204" t="s">
        <v>671</v>
      </c>
      <c r="D249" s="204" t="s">
        <v>169</v>
      </c>
      <c r="E249" s="204" t="s">
        <v>647</v>
      </c>
      <c r="F249" s="242" t="s">
        <v>190</v>
      </c>
      <c r="G249" s="241">
        <v>1.4138007333907601</v>
      </c>
    </row>
    <row r="250" spans="1:7">
      <c r="A250" s="204" t="s">
        <v>118</v>
      </c>
      <c r="B250" s="204" t="s">
        <v>672</v>
      </c>
      <c r="C250" s="204" t="s">
        <v>673</v>
      </c>
      <c r="D250" s="204" t="s">
        <v>169</v>
      </c>
      <c r="E250" s="204" t="s">
        <v>647</v>
      </c>
      <c r="F250" s="242" t="s">
        <v>190</v>
      </c>
      <c r="G250" s="241">
        <v>0</v>
      </c>
    </row>
    <row r="251" spans="1:7">
      <c r="A251" s="204" t="s">
        <v>118</v>
      </c>
      <c r="B251" s="204" t="s">
        <v>674</v>
      </c>
      <c r="C251" s="204" t="s">
        <v>675</v>
      </c>
      <c r="D251" s="204" t="s">
        <v>169</v>
      </c>
      <c r="E251" s="204" t="s">
        <v>647</v>
      </c>
      <c r="F251" s="241">
        <v>0</v>
      </c>
      <c r="G251" s="242" t="s">
        <v>190</v>
      </c>
    </row>
    <row r="252" spans="1:7">
      <c r="A252" s="204" t="s">
        <v>118</v>
      </c>
      <c r="B252" s="204" t="s">
        <v>676</v>
      </c>
      <c r="C252" s="204" t="s">
        <v>677</v>
      </c>
      <c r="D252" s="204" t="s">
        <v>169</v>
      </c>
      <c r="E252" s="204" t="s">
        <v>647</v>
      </c>
      <c r="F252" s="241">
        <v>0</v>
      </c>
      <c r="G252" s="242" t="s">
        <v>190</v>
      </c>
    </row>
    <row r="253" spans="1:7">
      <c r="A253" s="204" t="s">
        <v>118</v>
      </c>
      <c r="B253" s="204" t="s">
        <v>678</v>
      </c>
      <c r="C253" s="204" t="s">
        <v>679</v>
      </c>
      <c r="D253" s="204" t="s">
        <v>169</v>
      </c>
      <c r="E253" s="204" t="s">
        <v>647</v>
      </c>
      <c r="F253" s="241">
        <v>0</v>
      </c>
      <c r="G253" s="242" t="s">
        <v>190</v>
      </c>
    </row>
    <row r="254" spans="1:7">
      <c r="A254" s="204" t="s">
        <v>118</v>
      </c>
      <c r="B254" s="204" t="s">
        <v>680</v>
      </c>
      <c r="C254" s="204" t="s">
        <v>681</v>
      </c>
      <c r="D254" s="204" t="s">
        <v>169</v>
      </c>
      <c r="E254" s="204" t="s">
        <v>647</v>
      </c>
      <c r="F254" s="241">
        <v>0</v>
      </c>
      <c r="G254" s="242" t="s">
        <v>190</v>
      </c>
    </row>
    <row r="255" spans="1:7">
      <c r="A255" s="204" t="s">
        <v>118</v>
      </c>
      <c r="B255" s="204" t="s">
        <v>682</v>
      </c>
      <c r="C255" s="204" t="s">
        <v>683</v>
      </c>
      <c r="D255" s="204" t="s">
        <v>169</v>
      </c>
      <c r="E255" s="204" t="s">
        <v>647</v>
      </c>
      <c r="F255" s="241">
        <v>0</v>
      </c>
      <c r="G255" s="242" t="s">
        <v>190</v>
      </c>
    </row>
    <row r="256" spans="1:7">
      <c r="A256" s="204" t="s">
        <v>118</v>
      </c>
      <c r="B256" s="204" t="s">
        <v>684</v>
      </c>
      <c r="C256" s="204" t="s">
        <v>685</v>
      </c>
      <c r="D256" s="204" t="s">
        <v>169</v>
      </c>
      <c r="E256" s="204" t="s">
        <v>647</v>
      </c>
      <c r="F256" s="241">
        <v>0</v>
      </c>
      <c r="G256" s="242" t="s">
        <v>190</v>
      </c>
    </row>
    <row r="257" spans="1:7">
      <c r="A257" s="204" t="s">
        <v>118</v>
      </c>
      <c r="B257" s="204" t="s">
        <v>686</v>
      </c>
      <c r="C257" s="204" t="s">
        <v>687</v>
      </c>
      <c r="D257" s="204" t="s">
        <v>169</v>
      </c>
      <c r="E257" s="204" t="s">
        <v>647</v>
      </c>
      <c r="F257" s="241">
        <v>0</v>
      </c>
      <c r="G257" s="242" t="s">
        <v>190</v>
      </c>
    </row>
    <row r="258" spans="1:7">
      <c r="A258" s="204" t="s">
        <v>118</v>
      </c>
      <c r="B258" s="204" t="s">
        <v>688</v>
      </c>
      <c r="C258" s="204" t="s">
        <v>689</v>
      </c>
      <c r="D258" s="204" t="s">
        <v>169</v>
      </c>
      <c r="E258" s="204" t="s">
        <v>647</v>
      </c>
      <c r="F258" s="241">
        <v>0</v>
      </c>
      <c r="G258" s="242" t="s">
        <v>190</v>
      </c>
    </row>
    <row r="259" spans="1:7">
      <c r="A259" s="204" t="s">
        <v>120</v>
      </c>
      <c r="B259" s="204" t="s">
        <v>645</v>
      </c>
      <c r="C259" s="204" t="s">
        <v>646</v>
      </c>
      <c r="D259" s="204" t="s">
        <v>169</v>
      </c>
      <c r="E259" s="204" t="s">
        <v>647</v>
      </c>
      <c r="F259" s="241">
        <v>0</v>
      </c>
      <c r="G259" s="242" t="s">
        <v>190</v>
      </c>
    </row>
    <row r="260" spans="1:7">
      <c r="A260" s="204" t="s">
        <v>120</v>
      </c>
      <c r="B260" s="204" t="s">
        <v>648</v>
      </c>
      <c r="C260" s="204" t="s">
        <v>649</v>
      </c>
      <c r="D260" s="204" t="s">
        <v>169</v>
      </c>
      <c r="E260" s="204" t="s">
        <v>647</v>
      </c>
      <c r="F260" s="241">
        <v>0</v>
      </c>
      <c r="G260" s="242" t="s">
        <v>190</v>
      </c>
    </row>
    <row r="261" spans="1:7">
      <c r="A261" s="204" t="s">
        <v>120</v>
      </c>
      <c r="B261" s="204" t="s">
        <v>650</v>
      </c>
      <c r="C261" s="204" t="s">
        <v>651</v>
      </c>
      <c r="D261" s="204" t="s">
        <v>169</v>
      </c>
      <c r="E261" s="204" t="s">
        <v>647</v>
      </c>
      <c r="F261" s="241">
        <v>0</v>
      </c>
      <c r="G261" s="242" t="s">
        <v>190</v>
      </c>
    </row>
    <row r="262" spans="1:7">
      <c r="A262" s="204" t="s">
        <v>120</v>
      </c>
      <c r="B262" s="204" t="s">
        <v>652</v>
      </c>
      <c r="C262" s="204" t="s">
        <v>653</v>
      </c>
      <c r="D262" s="204" t="s">
        <v>169</v>
      </c>
      <c r="E262" s="204" t="s">
        <v>647</v>
      </c>
      <c r="F262" s="241">
        <v>0</v>
      </c>
      <c r="G262" s="242" t="s">
        <v>190</v>
      </c>
    </row>
    <row r="263" spans="1:7">
      <c r="A263" s="204" t="s">
        <v>120</v>
      </c>
      <c r="B263" s="204" t="s">
        <v>654</v>
      </c>
      <c r="C263" s="204" t="s">
        <v>655</v>
      </c>
      <c r="D263" s="204" t="s">
        <v>169</v>
      </c>
      <c r="E263" s="204" t="s">
        <v>647</v>
      </c>
      <c r="F263" s="241">
        <v>1.2364001135879299</v>
      </c>
      <c r="G263" s="242" t="s">
        <v>190</v>
      </c>
    </row>
    <row r="264" spans="1:7">
      <c r="A264" s="204" t="s">
        <v>120</v>
      </c>
      <c r="B264" s="204" t="s">
        <v>656</v>
      </c>
      <c r="C264" s="204" t="s">
        <v>657</v>
      </c>
      <c r="D264" s="204" t="s">
        <v>169</v>
      </c>
      <c r="E264" s="204" t="s">
        <v>647</v>
      </c>
      <c r="F264" s="241">
        <v>4.8998243397048196</v>
      </c>
      <c r="G264" s="242" t="s">
        <v>190</v>
      </c>
    </row>
    <row r="265" spans="1:7">
      <c r="A265" s="204" t="s">
        <v>120</v>
      </c>
      <c r="B265" s="204" t="s">
        <v>658</v>
      </c>
      <c r="C265" s="204" t="s">
        <v>659</v>
      </c>
      <c r="D265" s="204" t="s">
        <v>169</v>
      </c>
      <c r="E265" s="204" t="s">
        <v>647</v>
      </c>
      <c r="F265" s="241">
        <v>0</v>
      </c>
      <c r="G265" s="242" t="s">
        <v>190</v>
      </c>
    </row>
    <row r="266" spans="1:7">
      <c r="A266" s="204" t="s">
        <v>120</v>
      </c>
      <c r="B266" s="204" t="s">
        <v>346</v>
      </c>
      <c r="C266" s="204" t="s">
        <v>347</v>
      </c>
      <c r="D266" s="204" t="s">
        <v>169</v>
      </c>
      <c r="E266" s="204" t="s">
        <v>647</v>
      </c>
      <c r="F266" s="241">
        <v>0.73521481923475096</v>
      </c>
      <c r="G266" s="242" t="s">
        <v>190</v>
      </c>
    </row>
    <row r="267" spans="1:7">
      <c r="A267" s="204" t="s">
        <v>120</v>
      </c>
      <c r="B267" s="204" t="s">
        <v>660</v>
      </c>
      <c r="C267" s="204" t="s">
        <v>661</v>
      </c>
      <c r="D267" s="204" t="s">
        <v>169</v>
      </c>
      <c r="E267" s="204" t="s">
        <v>647</v>
      </c>
      <c r="F267" s="241">
        <v>-1.2763224455084E-2</v>
      </c>
      <c r="G267" s="242" t="s">
        <v>190</v>
      </c>
    </row>
    <row r="268" spans="1:7">
      <c r="A268" s="204" t="s">
        <v>120</v>
      </c>
      <c r="B268" s="204" t="s">
        <v>662</v>
      </c>
      <c r="C268" s="204" t="s">
        <v>663</v>
      </c>
      <c r="D268" s="204" t="s">
        <v>169</v>
      </c>
      <c r="E268" s="204" t="s">
        <v>647</v>
      </c>
      <c r="F268" s="241">
        <v>0</v>
      </c>
      <c r="G268" s="242" t="s">
        <v>190</v>
      </c>
    </row>
    <row r="269" spans="1:7">
      <c r="A269" s="204" t="s">
        <v>120</v>
      </c>
      <c r="B269" s="204" t="s">
        <v>664</v>
      </c>
      <c r="C269" s="204" t="s">
        <v>665</v>
      </c>
      <c r="D269" s="204" t="s">
        <v>169</v>
      </c>
      <c r="E269" s="204" t="s">
        <v>647</v>
      </c>
      <c r="F269" s="241" t="s">
        <v>190</v>
      </c>
      <c r="G269" s="256">
        <v>9.1561274743600499E-2</v>
      </c>
    </row>
    <row r="270" spans="1:7">
      <c r="A270" s="204" t="s">
        <v>120</v>
      </c>
      <c r="B270" s="204" t="s">
        <v>666</v>
      </c>
      <c r="C270" s="204" t="s">
        <v>667</v>
      </c>
      <c r="D270" s="204" t="s">
        <v>169</v>
      </c>
      <c r="E270" s="204" t="s">
        <v>647</v>
      </c>
      <c r="F270" s="241" t="s">
        <v>190</v>
      </c>
      <c r="G270" s="256">
        <v>1.44642565542458</v>
      </c>
    </row>
    <row r="271" spans="1:7">
      <c r="A271" s="204" t="s">
        <v>120</v>
      </c>
      <c r="B271" s="204" t="s">
        <v>668</v>
      </c>
      <c r="C271" s="204" t="s">
        <v>669</v>
      </c>
      <c r="D271" s="204" t="s">
        <v>169</v>
      </c>
      <c r="E271" s="204" t="s">
        <v>647</v>
      </c>
      <c r="F271" s="241" t="s">
        <v>190</v>
      </c>
      <c r="G271" s="256">
        <v>2.57111130469695</v>
      </c>
    </row>
    <row r="272" spans="1:7">
      <c r="A272" s="204" t="s">
        <v>120</v>
      </c>
      <c r="B272" s="204" t="s">
        <v>670</v>
      </c>
      <c r="C272" s="204" t="s">
        <v>671</v>
      </c>
      <c r="D272" s="204" t="s">
        <v>169</v>
      </c>
      <c r="E272" s="204" t="s">
        <v>647</v>
      </c>
      <c r="F272" s="241" t="s">
        <v>190</v>
      </c>
      <c r="G272" s="256">
        <v>0.15939979606368099</v>
      </c>
    </row>
    <row r="273" spans="1:7">
      <c r="A273" s="204" t="s">
        <v>120</v>
      </c>
      <c r="B273" s="204" t="s">
        <v>672</v>
      </c>
      <c r="C273" s="204" t="s">
        <v>673</v>
      </c>
      <c r="D273" s="204" t="s">
        <v>169</v>
      </c>
      <c r="E273" s="204" t="s">
        <v>647</v>
      </c>
      <c r="F273" s="241" t="s">
        <v>190</v>
      </c>
      <c r="G273" s="256">
        <v>0</v>
      </c>
    </row>
    <row r="274" spans="1:7">
      <c r="A274" s="204" t="s">
        <v>120</v>
      </c>
      <c r="B274" s="204" t="s">
        <v>674</v>
      </c>
      <c r="C274" s="204" t="s">
        <v>675</v>
      </c>
      <c r="D274" s="204" t="s">
        <v>169</v>
      </c>
      <c r="E274" s="204" t="s">
        <v>647</v>
      </c>
      <c r="F274" s="241">
        <v>0</v>
      </c>
      <c r="G274" s="242" t="s">
        <v>190</v>
      </c>
    </row>
    <row r="275" spans="1:7">
      <c r="A275" s="204" t="s">
        <v>120</v>
      </c>
      <c r="B275" s="204" t="s">
        <v>676</v>
      </c>
      <c r="C275" s="204" t="s">
        <v>677</v>
      </c>
      <c r="D275" s="204" t="s">
        <v>169</v>
      </c>
      <c r="E275" s="204" t="s">
        <v>647</v>
      </c>
      <c r="F275" s="241">
        <v>0</v>
      </c>
      <c r="G275" s="242" t="s">
        <v>190</v>
      </c>
    </row>
    <row r="276" spans="1:7">
      <c r="A276" s="204" t="s">
        <v>120</v>
      </c>
      <c r="B276" s="204" t="s">
        <v>678</v>
      </c>
      <c r="C276" s="204" t="s">
        <v>679</v>
      </c>
      <c r="D276" s="204" t="s">
        <v>169</v>
      </c>
      <c r="E276" s="204" t="s">
        <v>647</v>
      </c>
      <c r="F276" s="241">
        <v>0</v>
      </c>
      <c r="G276" s="242" t="s">
        <v>190</v>
      </c>
    </row>
    <row r="277" spans="1:7">
      <c r="A277" s="204" t="s">
        <v>120</v>
      </c>
      <c r="B277" s="204" t="s">
        <v>680</v>
      </c>
      <c r="C277" s="204" t="s">
        <v>681</v>
      </c>
      <c r="D277" s="204" t="s">
        <v>169</v>
      </c>
      <c r="E277" s="204" t="s">
        <v>647</v>
      </c>
      <c r="F277" s="241">
        <v>0</v>
      </c>
      <c r="G277" s="242" t="s">
        <v>190</v>
      </c>
    </row>
    <row r="278" spans="1:7">
      <c r="A278" s="204" t="s">
        <v>120</v>
      </c>
      <c r="B278" s="204" t="s">
        <v>682</v>
      </c>
      <c r="C278" s="204" t="s">
        <v>683</v>
      </c>
      <c r="D278" s="204" t="s">
        <v>169</v>
      </c>
      <c r="E278" s="204" t="s">
        <v>647</v>
      </c>
      <c r="F278" s="241">
        <v>0</v>
      </c>
      <c r="G278" s="242" t="s">
        <v>190</v>
      </c>
    </row>
    <row r="279" spans="1:7">
      <c r="A279" s="204" t="s">
        <v>120</v>
      </c>
      <c r="B279" s="204" t="s">
        <v>684</v>
      </c>
      <c r="C279" s="204" t="s">
        <v>685</v>
      </c>
      <c r="D279" s="204" t="s">
        <v>169</v>
      </c>
      <c r="E279" s="204" t="s">
        <v>647</v>
      </c>
      <c r="F279" s="241">
        <v>0</v>
      </c>
      <c r="G279" s="242" t="s">
        <v>190</v>
      </c>
    </row>
    <row r="280" spans="1:7">
      <c r="A280" s="204" t="s">
        <v>120</v>
      </c>
      <c r="B280" s="204" t="s">
        <v>686</v>
      </c>
      <c r="C280" s="204" t="s">
        <v>687</v>
      </c>
      <c r="D280" s="204" t="s">
        <v>169</v>
      </c>
      <c r="E280" s="204" t="s">
        <v>647</v>
      </c>
      <c r="F280" s="241">
        <v>0</v>
      </c>
      <c r="G280" s="242" t="s">
        <v>190</v>
      </c>
    </row>
    <row r="281" spans="1:7">
      <c r="A281" s="204" t="s">
        <v>120</v>
      </c>
      <c r="B281" s="204" t="s">
        <v>688</v>
      </c>
      <c r="C281" s="204" t="s">
        <v>689</v>
      </c>
      <c r="D281" s="204" t="s">
        <v>169</v>
      </c>
      <c r="E281" s="204" t="s">
        <v>647</v>
      </c>
      <c r="F281" s="241">
        <v>0</v>
      </c>
      <c r="G281" s="242" t="s">
        <v>190</v>
      </c>
    </row>
    <row r="282" spans="1:7">
      <c r="A282" s="204" t="s">
        <v>122</v>
      </c>
      <c r="B282" s="204" t="s">
        <v>645</v>
      </c>
      <c r="C282" s="204" t="s">
        <v>646</v>
      </c>
      <c r="D282" s="204" t="s">
        <v>169</v>
      </c>
      <c r="E282" s="204" t="s">
        <v>647</v>
      </c>
      <c r="F282" s="241">
        <v>0</v>
      </c>
      <c r="G282" s="242" t="s">
        <v>190</v>
      </c>
    </row>
    <row r="283" spans="1:7">
      <c r="A283" s="204" t="s">
        <v>122</v>
      </c>
      <c r="B283" s="204" t="s">
        <v>648</v>
      </c>
      <c r="C283" s="204" t="s">
        <v>649</v>
      </c>
      <c r="D283" s="204" t="s">
        <v>169</v>
      </c>
      <c r="E283" s="204" t="s">
        <v>647</v>
      </c>
      <c r="F283" s="241">
        <v>3.2633136064532602</v>
      </c>
      <c r="G283" s="242" t="s">
        <v>190</v>
      </c>
    </row>
    <row r="284" spans="1:7">
      <c r="A284" s="204" t="s">
        <v>122</v>
      </c>
      <c r="B284" s="204" t="s">
        <v>650</v>
      </c>
      <c r="C284" s="204" t="s">
        <v>651</v>
      </c>
      <c r="D284" s="204" t="s">
        <v>169</v>
      </c>
      <c r="E284" s="204" t="s">
        <v>647</v>
      </c>
      <c r="F284" s="241">
        <v>0</v>
      </c>
      <c r="G284" s="242" t="s">
        <v>190</v>
      </c>
    </row>
    <row r="285" spans="1:7">
      <c r="A285" s="204" t="s">
        <v>122</v>
      </c>
      <c r="B285" s="204" t="s">
        <v>652</v>
      </c>
      <c r="C285" s="204" t="s">
        <v>653</v>
      </c>
      <c r="D285" s="204" t="s">
        <v>169</v>
      </c>
      <c r="E285" s="204" t="s">
        <v>647</v>
      </c>
      <c r="F285" s="241">
        <v>0</v>
      </c>
      <c r="G285" s="242" t="s">
        <v>190</v>
      </c>
    </row>
    <row r="286" spans="1:7">
      <c r="A286" s="204" t="s">
        <v>122</v>
      </c>
      <c r="B286" s="204" t="s">
        <v>654</v>
      </c>
      <c r="C286" s="204" t="s">
        <v>655</v>
      </c>
      <c r="D286" s="204" t="s">
        <v>169</v>
      </c>
      <c r="E286" s="204" t="s">
        <v>647</v>
      </c>
      <c r="F286" s="241">
        <v>-7.6055820743138396</v>
      </c>
      <c r="G286" s="242" t="s">
        <v>190</v>
      </c>
    </row>
    <row r="287" spans="1:7">
      <c r="A287" s="204" t="s">
        <v>122</v>
      </c>
      <c r="B287" s="204" t="s">
        <v>656</v>
      </c>
      <c r="C287" s="204" t="s">
        <v>657</v>
      </c>
      <c r="D287" s="204" t="s">
        <v>169</v>
      </c>
      <c r="E287" s="204" t="s">
        <v>647</v>
      </c>
      <c r="F287" s="241">
        <v>17.717535026668401</v>
      </c>
      <c r="G287" s="242" t="s">
        <v>190</v>
      </c>
    </row>
    <row r="288" spans="1:7">
      <c r="A288" s="204" t="s">
        <v>122</v>
      </c>
      <c r="B288" s="204" t="s">
        <v>658</v>
      </c>
      <c r="C288" s="204" t="s">
        <v>659</v>
      </c>
      <c r="D288" s="204" t="s">
        <v>169</v>
      </c>
      <c r="E288" s="204" t="s">
        <v>647</v>
      </c>
      <c r="F288" s="241">
        <v>0</v>
      </c>
      <c r="G288" s="242" t="s">
        <v>190</v>
      </c>
    </row>
    <row r="289" spans="1:7">
      <c r="A289" s="204" t="s">
        <v>122</v>
      </c>
      <c r="B289" s="204" t="s">
        <v>346</v>
      </c>
      <c r="C289" s="204" t="s">
        <v>347</v>
      </c>
      <c r="D289" s="204" t="s">
        <v>169</v>
      </c>
      <c r="E289" s="204" t="s">
        <v>647</v>
      </c>
      <c r="F289" s="241">
        <v>3.31393377364421E-2</v>
      </c>
      <c r="G289" s="242" t="s">
        <v>190</v>
      </c>
    </row>
    <row r="290" spans="1:7">
      <c r="A290" s="204" t="s">
        <v>122</v>
      </c>
      <c r="B290" s="204" t="s">
        <v>660</v>
      </c>
      <c r="C290" s="204" t="s">
        <v>661</v>
      </c>
      <c r="D290" s="204" t="s">
        <v>169</v>
      </c>
      <c r="E290" s="204" t="s">
        <v>647</v>
      </c>
      <c r="F290" s="241">
        <v>-0.231625531252663</v>
      </c>
      <c r="G290" s="242" t="s">
        <v>190</v>
      </c>
    </row>
    <row r="291" spans="1:7">
      <c r="A291" s="204" t="s">
        <v>122</v>
      </c>
      <c r="B291" s="204" t="s">
        <v>662</v>
      </c>
      <c r="C291" s="204" t="s">
        <v>663</v>
      </c>
      <c r="D291" s="204" t="s">
        <v>169</v>
      </c>
      <c r="E291" s="204" t="s">
        <v>647</v>
      </c>
      <c r="F291" s="241">
        <v>0</v>
      </c>
      <c r="G291" s="242" t="s">
        <v>190</v>
      </c>
    </row>
    <row r="292" spans="1:7">
      <c r="A292" s="204" t="s">
        <v>122</v>
      </c>
      <c r="B292" s="204" t="s">
        <v>664</v>
      </c>
      <c r="C292" s="204" t="s">
        <v>665</v>
      </c>
      <c r="D292" s="204" t="s">
        <v>169</v>
      </c>
      <c r="E292" s="204" t="s">
        <v>647</v>
      </c>
      <c r="F292" s="241" t="s">
        <v>190</v>
      </c>
      <c r="G292" s="256">
        <v>1.3869803263838101</v>
      </c>
    </row>
    <row r="293" spans="1:7">
      <c r="A293" s="204" t="s">
        <v>122</v>
      </c>
      <c r="B293" s="204" t="s">
        <v>666</v>
      </c>
      <c r="C293" s="204" t="s">
        <v>667</v>
      </c>
      <c r="D293" s="204" t="s">
        <v>169</v>
      </c>
      <c r="E293" s="204" t="s">
        <v>647</v>
      </c>
      <c r="F293" s="241" t="s">
        <v>190</v>
      </c>
      <c r="G293" s="256">
        <v>5.4758853470441498</v>
      </c>
    </row>
    <row r="294" spans="1:7">
      <c r="A294" s="204" t="s">
        <v>122</v>
      </c>
      <c r="B294" s="204" t="s">
        <v>668</v>
      </c>
      <c r="C294" s="204" t="s">
        <v>669</v>
      </c>
      <c r="D294" s="204" t="s">
        <v>169</v>
      </c>
      <c r="E294" s="204" t="s">
        <v>647</v>
      </c>
      <c r="F294" s="241" t="s">
        <v>190</v>
      </c>
      <c r="G294" s="256">
        <v>8.6164263789390603</v>
      </c>
    </row>
    <row r="295" spans="1:7">
      <c r="A295" s="204" t="s">
        <v>122</v>
      </c>
      <c r="B295" s="204" t="s">
        <v>670</v>
      </c>
      <c r="C295" s="204" t="s">
        <v>671</v>
      </c>
      <c r="D295" s="204" t="s">
        <v>169</v>
      </c>
      <c r="E295" s="204" t="s">
        <v>647</v>
      </c>
      <c r="F295" s="241" t="s">
        <v>190</v>
      </c>
      <c r="G295" s="256">
        <v>0.71563283573783598</v>
      </c>
    </row>
    <row r="296" spans="1:7">
      <c r="A296" s="204" t="s">
        <v>122</v>
      </c>
      <c r="B296" s="204" t="s">
        <v>672</v>
      </c>
      <c r="C296" s="204" t="s">
        <v>673</v>
      </c>
      <c r="D296" s="204" t="s">
        <v>169</v>
      </c>
      <c r="E296" s="204" t="s">
        <v>647</v>
      </c>
      <c r="F296" s="241" t="s">
        <v>190</v>
      </c>
      <c r="G296" s="256">
        <v>0</v>
      </c>
    </row>
    <row r="297" spans="1:7">
      <c r="A297" s="204" t="s">
        <v>122</v>
      </c>
      <c r="B297" s="204" t="s">
        <v>674</v>
      </c>
      <c r="C297" s="204" t="s">
        <v>675</v>
      </c>
      <c r="D297" s="204" t="s">
        <v>169</v>
      </c>
      <c r="E297" s="204" t="s">
        <v>647</v>
      </c>
      <c r="F297" s="241">
        <v>0</v>
      </c>
      <c r="G297" s="242" t="s">
        <v>190</v>
      </c>
    </row>
    <row r="298" spans="1:7">
      <c r="A298" s="204" t="s">
        <v>122</v>
      </c>
      <c r="B298" s="204" t="s">
        <v>676</v>
      </c>
      <c r="C298" s="204" t="s">
        <v>677</v>
      </c>
      <c r="D298" s="204" t="s">
        <v>169</v>
      </c>
      <c r="E298" s="204" t="s">
        <v>647</v>
      </c>
      <c r="F298" s="241">
        <v>0</v>
      </c>
      <c r="G298" s="242" t="s">
        <v>190</v>
      </c>
    </row>
    <row r="299" spans="1:7">
      <c r="A299" s="204" t="s">
        <v>122</v>
      </c>
      <c r="B299" s="204" t="s">
        <v>678</v>
      </c>
      <c r="C299" s="204" t="s">
        <v>679</v>
      </c>
      <c r="D299" s="204" t="s">
        <v>169</v>
      </c>
      <c r="E299" s="204" t="s">
        <v>647</v>
      </c>
      <c r="F299" s="241">
        <v>0</v>
      </c>
      <c r="G299" s="242" t="s">
        <v>190</v>
      </c>
    </row>
    <row r="300" spans="1:7">
      <c r="A300" s="204" t="s">
        <v>122</v>
      </c>
      <c r="B300" s="204" t="s">
        <v>680</v>
      </c>
      <c r="C300" s="204" t="s">
        <v>681</v>
      </c>
      <c r="D300" s="204" t="s">
        <v>169</v>
      </c>
      <c r="E300" s="204" t="s">
        <v>647</v>
      </c>
      <c r="F300" s="241">
        <v>0</v>
      </c>
      <c r="G300" s="242" t="s">
        <v>190</v>
      </c>
    </row>
    <row r="301" spans="1:7">
      <c r="A301" s="204" t="s">
        <v>122</v>
      </c>
      <c r="B301" s="204" t="s">
        <v>682</v>
      </c>
      <c r="C301" s="204" t="s">
        <v>683</v>
      </c>
      <c r="D301" s="204" t="s">
        <v>169</v>
      </c>
      <c r="E301" s="204" t="s">
        <v>647</v>
      </c>
      <c r="F301" s="241">
        <v>0</v>
      </c>
      <c r="G301" s="242" t="s">
        <v>190</v>
      </c>
    </row>
    <row r="302" spans="1:7">
      <c r="A302" s="204" t="s">
        <v>122</v>
      </c>
      <c r="B302" s="204" t="s">
        <v>684</v>
      </c>
      <c r="C302" s="204" t="s">
        <v>685</v>
      </c>
      <c r="D302" s="204" t="s">
        <v>169</v>
      </c>
      <c r="E302" s="204" t="s">
        <v>647</v>
      </c>
      <c r="F302" s="241">
        <v>0</v>
      </c>
      <c r="G302" s="242" t="s">
        <v>190</v>
      </c>
    </row>
    <row r="303" spans="1:7">
      <c r="A303" s="204" t="s">
        <v>122</v>
      </c>
      <c r="B303" s="204" t="s">
        <v>686</v>
      </c>
      <c r="C303" s="204" t="s">
        <v>687</v>
      </c>
      <c r="D303" s="204" t="s">
        <v>169</v>
      </c>
      <c r="E303" s="204" t="s">
        <v>647</v>
      </c>
      <c r="F303" s="241">
        <v>0</v>
      </c>
      <c r="G303" s="242" t="s">
        <v>190</v>
      </c>
    </row>
    <row r="304" spans="1:7">
      <c r="A304" s="204" t="s">
        <v>122</v>
      </c>
      <c r="B304" s="204" t="s">
        <v>688</v>
      </c>
      <c r="C304" s="204" t="s">
        <v>689</v>
      </c>
      <c r="D304" s="204" t="s">
        <v>169</v>
      </c>
      <c r="E304" s="204" t="s">
        <v>647</v>
      </c>
      <c r="F304" s="241">
        <v>0</v>
      </c>
      <c r="G304" s="242" t="s">
        <v>190</v>
      </c>
    </row>
    <row r="305" spans="1:7">
      <c r="A305" s="204" t="s">
        <v>94</v>
      </c>
      <c r="B305" s="204" t="s">
        <v>645</v>
      </c>
      <c r="C305" s="204" t="s">
        <v>646</v>
      </c>
      <c r="D305" s="204" t="s">
        <v>169</v>
      </c>
      <c r="E305" s="204" t="s">
        <v>647</v>
      </c>
      <c r="F305" s="241">
        <v>0</v>
      </c>
      <c r="G305" s="242" t="s">
        <v>190</v>
      </c>
    </row>
    <row r="306" spans="1:7">
      <c r="A306" s="204" t="s">
        <v>94</v>
      </c>
      <c r="B306" s="204" t="s">
        <v>648</v>
      </c>
      <c r="C306" s="204" t="s">
        <v>649</v>
      </c>
      <c r="D306" s="204" t="s">
        <v>169</v>
      </c>
      <c r="E306" s="204" t="s">
        <v>647</v>
      </c>
      <c r="F306" s="241">
        <v>0</v>
      </c>
      <c r="G306" s="242" t="s">
        <v>190</v>
      </c>
    </row>
    <row r="307" spans="1:7">
      <c r="A307" s="204" t="s">
        <v>94</v>
      </c>
      <c r="B307" s="204" t="s">
        <v>650</v>
      </c>
      <c r="C307" s="204" t="s">
        <v>651</v>
      </c>
      <c r="D307" s="204" t="s">
        <v>169</v>
      </c>
      <c r="E307" s="204" t="s">
        <v>647</v>
      </c>
      <c r="F307" s="241">
        <v>0</v>
      </c>
      <c r="G307" s="242" t="s">
        <v>190</v>
      </c>
    </row>
    <row r="308" spans="1:7">
      <c r="A308" s="204" t="s">
        <v>94</v>
      </c>
      <c r="B308" s="204" t="s">
        <v>652</v>
      </c>
      <c r="C308" s="204" t="s">
        <v>653</v>
      </c>
      <c r="D308" s="204" t="s">
        <v>169</v>
      </c>
      <c r="E308" s="204" t="s">
        <v>647</v>
      </c>
      <c r="F308" s="241">
        <v>0</v>
      </c>
      <c r="G308" s="242" t="s">
        <v>190</v>
      </c>
    </row>
    <row r="309" spans="1:7">
      <c r="A309" s="204" t="s">
        <v>94</v>
      </c>
      <c r="B309" s="204" t="s">
        <v>654</v>
      </c>
      <c r="C309" s="204" t="s">
        <v>655</v>
      </c>
      <c r="D309" s="204" t="s">
        <v>169</v>
      </c>
      <c r="E309" s="204" t="s">
        <v>647</v>
      </c>
      <c r="F309" s="241">
        <v>1.71487039402036</v>
      </c>
      <c r="G309" s="242" t="s">
        <v>190</v>
      </c>
    </row>
    <row r="310" spans="1:7">
      <c r="A310" s="204" t="s">
        <v>94</v>
      </c>
      <c r="B310" s="204" t="s">
        <v>656</v>
      </c>
      <c r="C310" s="204" t="s">
        <v>657</v>
      </c>
      <c r="D310" s="204" t="s">
        <v>169</v>
      </c>
      <c r="E310" s="204" t="s">
        <v>647</v>
      </c>
      <c r="F310" s="241">
        <v>0</v>
      </c>
      <c r="G310" s="242" t="s">
        <v>190</v>
      </c>
    </row>
    <row r="311" spans="1:7">
      <c r="A311" s="204" t="s">
        <v>94</v>
      </c>
      <c r="B311" s="204" t="s">
        <v>658</v>
      </c>
      <c r="C311" s="204" t="s">
        <v>659</v>
      </c>
      <c r="D311" s="204" t="s">
        <v>169</v>
      </c>
      <c r="E311" s="204" t="s">
        <v>647</v>
      </c>
      <c r="F311" s="241">
        <v>0</v>
      </c>
      <c r="G311" s="242" t="s">
        <v>190</v>
      </c>
    </row>
    <row r="312" spans="1:7">
      <c r="A312" s="204" t="s">
        <v>94</v>
      </c>
      <c r="B312" s="204" t="s">
        <v>346</v>
      </c>
      <c r="C312" s="204" t="s">
        <v>347</v>
      </c>
      <c r="D312" s="204" t="s">
        <v>169</v>
      </c>
      <c r="E312" s="204" t="s">
        <v>647</v>
      </c>
      <c r="F312" s="241">
        <v>6.3715029375947196E-2</v>
      </c>
      <c r="G312" s="242" t="s">
        <v>190</v>
      </c>
    </row>
    <row r="313" spans="1:7">
      <c r="A313" s="204" t="s">
        <v>94</v>
      </c>
      <c r="B313" s="204" t="s">
        <v>660</v>
      </c>
      <c r="C313" s="204" t="s">
        <v>661</v>
      </c>
      <c r="D313" s="204" t="s">
        <v>169</v>
      </c>
      <c r="E313" s="204" t="s">
        <v>647</v>
      </c>
      <c r="F313" s="241">
        <v>0</v>
      </c>
      <c r="G313" s="242" t="s">
        <v>190</v>
      </c>
    </row>
    <row r="314" spans="1:7">
      <c r="A314" s="204" t="s">
        <v>94</v>
      </c>
      <c r="B314" s="204" t="s">
        <v>662</v>
      </c>
      <c r="C314" s="204" t="s">
        <v>663</v>
      </c>
      <c r="D314" s="204" t="s">
        <v>169</v>
      </c>
      <c r="E314" s="204" t="s">
        <v>647</v>
      </c>
      <c r="F314" s="241">
        <v>0</v>
      </c>
      <c r="G314" s="242" t="s">
        <v>190</v>
      </c>
    </row>
    <row r="315" spans="1:7">
      <c r="A315" s="204" t="s">
        <v>94</v>
      </c>
      <c r="B315" s="204" t="s">
        <v>664</v>
      </c>
      <c r="C315" s="204" t="s">
        <v>665</v>
      </c>
      <c r="D315" s="204" t="s">
        <v>169</v>
      </c>
      <c r="E315" s="204" t="s">
        <v>647</v>
      </c>
      <c r="F315" s="242" t="s">
        <v>190</v>
      </c>
      <c r="G315" s="241">
        <v>-0.31621873043889598</v>
      </c>
    </row>
    <row r="316" spans="1:7">
      <c r="A316" s="204" t="s">
        <v>94</v>
      </c>
      <c r="B316" s="204" t="s">
        <v>666</v>
      </c>
      <c r="C316" s="204" t="s">
        <v>667</v>
      </c>
      <c r="D316" s="204" t="s">
        <v>169</v>
      </c>
      <c r="E316" s="204" t="s">
        <v>647</v>
      </c>
      <c r="F316" s="242" t="s">
        <v>190</v>
      </c>
      <c r="G316" s="241">
        <v>-2.5593456796999501</v>
      </c>
    </row>
    <row r="317" spans="1:7">
      <c r="A317" s="204" t="s">
        <v>94</v>
      </c>
      <c r="B317" s="204" t="s">
        <v>668</v>
      </c>
      <c r="C317" s="204" t="s">
        <v>669</v>
      </c>
      <c r="D317" s="204" t="s">
        <v>169</v>
      </c>
      <c r="E317" s="204" t="s">
        <v>647</v>
      </c>
      <c r="F317" s="242" t="s">
        <v>190</v>
      </c>
      <c r="G317" s="241">
        <v>0</v>
      </c>
    </row>
    <row r="318" spans="1:7">
      <c r="A318" s="204" t="s">
        <v>94</v>
      </c>
      <c r="B318" s="204" t="s">
        <v>670</v>
      </c>
      <c r="C318" s="204" t="s">
        <v>671</v>
      </c>
      <c r="D318" s="204" t="s">
        <v>169</v>
      </c>
      <c r="E318" s="204" t="s">
        <v>647</v>
      </c>
      <c r="F318" s="242" t="s">
        <v>190</v>
      </c>
      <c r="G318" s="241">
        <v>0</v>
      </c>
    </row>
    <row r="319" spans="1:7">
      <c r="A319" s="204" t="s">
        <v>94</v>
      </c>
      <c r="B319" s="204" t="s">
        <v>672</v>
      </c>
      <c r="C319" s="204" t="s">
        <v>673</v>
      </c>
      <c r="D319" s="204" t="s">
        <v>169</v>
      </c>
      <c r="E319" s="204" t="s">
        <v>647</v>
      </c>
      <c r="F319" s="242" t="s">
        <v>190</v>
      </c>
      <c r="G319" s="241">
        <v>0</v>
      </c>
    </row>
    <row r="320" spans="1:7">
      <c r="A320" s="204" t="s">
        <v>94</v>
      </c>
      <c r="B320" s="204" t="s">
        <v>674</v>
      </c>
      <c r="C320" s="204" t="s">
        <v>675</v>
      </c>
      <c r="D320" s="204" t="s">
        <v>169</v>
      </c>
      <c r="E320" s="204" t="s">
        <v>647</v>
      </c>
      <c r="F320" s="241">
        <v>0</v>
      </c>
      <c r="G320" s="242" t="s">
        <v>190</v>
      </c>
    </row>
    <row r="321" spans="1:7">
      <c r="A321" s="204" t="s">
        <v>94</v>
      </c>
      <c r="B321" s="204" t="s">
        <v>676</v>
      </c>
      <c r="C321" s="204" t="s">
        <v>677</v>
      </c>
      <c r="D321" s="204" t="s">
        <v>169</v>
      </c>
      <c r="E321" s="204" t="s">
        <v>647</v>
      </c>
      <c r="F321" s="241">
        <v>0</v>
      </c>
      <c r="G321" s="242" t="s">
        <v>190</v>
      </c>
    </row>
    <row r="322" spans="1:7">
      <c r="A322" s="204" t="s">
        <v>94</v>
      </c>
      <c r="B322" s="204" t="s">
        <v>678</v>
      </c>
      <c r="C322" s="204" t="s">
        <v>679</v>
      </c>
      <c r="D322" s="204" t="s">
        <v>169</v>
      </c>
      <c r="E322" s="204" t="s">
        <v>647</v>
      </c>
      <c r="F322" s="241">
        <v>0</v>
      </c>
      <c r="G322" s="242" t="s">
        <v>190</v>
      </c>
    </row>
    <row r="323" spans="1:7">
      <c r="A323" s="204" t="s">
        <v>94</v>
      </c>
      <c r="B323" s="204" t="s">
        <v>680</v>
      </c>
      <c r="C323" s="204" t="s">
        <v>681</v>
      </c>
      <c r="D323" s="204" t="s">
        <v>169</v>
      </c>
      <c r="E323" s="204" t="s">
        <v>647</v>
      </c>
      <c r="F323" s="241">
        <v>0</v>
      </c>
      <c r="G323" s="242" t="s">
        <v>190</v>
      </c>
    </row>
    <row r="324" spans="1:7">
      <c r="A324" s="204" t="s">
        <v>94</v>
      </c>
      <c r="B324" s="204" t="s">
        <v>682</v>
      </c>
      <c r="C324" s="204" t="s">
        <v>683</v>
      </c>
      <c r="D324" s="204" t="s">
        <v>169</v>
      </c>
      <c r="E324" s="204" t="s">
        <v>647</v>
      </c>
      <c r="F324" s="241">
        <v>0</v>
      </c>
      <c r="G324" s="242" t="s">
        <v>190</v>
      </c>
    </row>
    <row r="325" spans="1:7">
      <c r="A325" s="204" t="s">
        <v>94</v>
      </c>
      <c r="B325" s="204" t="s">
        <v>684</v>
      </c>
      <c r="C325" s="204" t="s">
        <v>685</v>
      </c>
      <c r="D325" s="204" t="s">
        <v>169</v>
      </c>
      <c r="E325" s="204" t="s">
        <v>647</v>
      </c>
      <c r="F325" s="241">
        <v>0</v>
      </c>
      <c r="G325" s="242" t="s">
        <v>190</v>
      </c>
    </row>
    <row r="326" spans="1:7">
      <c r="A326" s="204" t="s">
        <v>94</v>
      </c>
      <c r="B326" s="204" t="s">
        <v>686</v>
      </c>
      <c r="C326" s="204" t="s">
        <v>687</v>
      </c>
      <c r="D326" s="204" t="s">
        <v>169</v>
      </c>
      <c r="E326" s="204" t="s">
        <v>647</v>
      </c>
      <c r="F326" s="241">
        <v>0</v>
      </c>
      <c r="G326" s="242" t="s">
        <v>190</v>
      </c>
    </row>
    <row r="327" spans="1:7">
      <c r="A327" s="204" t="s">
        <v>94</v>
      </c>
      <c r="B327" s="204" t="s">
        <v>688</v>
      </c>
      <c r="C327" s="204" t="s">
        <v>689</v>
      </c>
      <c r="D327" s="204" t="s">
        <v>169</v>
      </c>
      <c r="E327" s="204" t="s">
        <v>647</v>
      </c>
      <c r="F327" s="241">
        <v>0</v>
      </c>
      <c r="G327" s="242" t="s">
        <v>190</v>
      </c>
    </row>
    <row r="328" spans="1:7">
      <c r="A328" s="204" t="s">
        <v>98</v>
      </c>
      <c r="B328" s="204" t="s">
        <v>645</v>
      </c>
      <c r="C328" s="204" t="s">
        <v>646</v>
      </c>
      <c r="D328" s="204" t="s">
        <v>169</v>
      </c>
      <c r="E328" s="204" t="s">
        <v>647</v>
      </c>
      <c r="F328" s="241">
        <v>0</v>
      </c>
      <c r="G328" s="242" t="s">
        <v>190</v>
      </c>
    </row>
    <row r="329" spans="1:7">
      <c r="A329" s="204" t="s">
        <v>98</v>
      </c>
      <c r="B329" s="204" t="s">
        <v>648</v>
      </c>
      <c r="C329" s="204" t="s">
        <v>649</v>
      </c>
      <c r="D329" s="204" t="s">
        <v>169</v>
      </c>
      <c r="E329" s="204" t="s">
        <v>647</v>
      </c>
      <c r="F329" s="241">
        <v>0</v>
      </c>
      <c r="G329" s="242" t="s">
        <v>190</v>
      </c>
    </row>
    <row r="330" spans="1:7">
      <c r="A330" s="204" t="s">
        <v>98</v>
      </c>
      <c r="B330" s="204" t="s">
        <v>650</v>
      </c>
      <c r="C330" s="204" t="s">
        <v>651</v>
      </c>
      <c r="D330" s="204" t="s">
        <v>169</v>
      </c>
      <c r="E330" s="204" t="s">
        <v>647</v>
      </c>
      <c r="F330" s="241">
        <v>0</v>
      </c>
      <c r="G330" s="242" t="s">
        <v>190</v>
      </c>
    </row>
    <row r="331" spans="1:7">
      <c r="A331" s="204" t="s">
        <v>98</v>
      </c>
      <c r="B331" s="204" t="s">
        <v>652</v>
      </c>
      <c r="C331" s="204" t="s">
        <v>653</v>
      </c>
      <c r="D331" s="204" t="s">
        <v>169</v>
      </c>
      <c r="E331" s="204" t="s">
        <v>647</v>
      </c>
      <c r="F331" s="241">
        <v>0</v>
      </c>
      <c r="G331" s="242" t="s">
        <v>190</v>
      </c>
    </row>
    <row r="332" spans="1:7">
      <c r="A332" s="204" t="s">
        <v>98</v>
      </c>
      <c r="B332" s="204" t="s">
        <v>654</v>
      </c>
      <c r="C332" s="204" t="s">
        <v>655</v>
      </c>
      <c r="D332" s="204" t="s">
        <v>169</v>
      </c>
      <c r="E332" s="204" t="s">
        <v>647</v>
      </c>
      <c r="F332" s="241">
        <v>3.6718597693590498</v>
      </c>
      <c r="G332" s="242" t="s">
        <v>190</v>
      </c>
    </row>
    <row r="333" spans="1:7">
      <c r="A333" s="204" t="s">
        <v>98</v>
      </c>
      <c r="B333" s="204" t="s">
        <v>656</v>
      </c>
      <c r="C333" s="204" t="s">
        <v>657</v>
      </c>
      <c r="D333" s="204" t="s">
        <v>169</v>
      </c>
      <c r="E333" s="204" t="s">
        <v>647</v>
      </c>
      <c r="F333" s="241">
        <v>0</v>
      </c>
      <c r="G333" s="242" t="s">
        <v>190</v>
      </c>
    </row>
    <row r="334" spans="1:7">
      <c r="A334" s="204" t="s">
        <v>98</v>
      </c>
      <c r="B334" s="204" t="s">
        <v>658</v>
      </c>
      <c r="C334" s="204" t="s">
        <v>659</v>
      </c>
      <c r="D334" s="204" t="s">
        <v>169</v>
      </c>
      <c r="E334" s="204" t="s">
        <v>647</v>
      </c>
      <c r="F334" s="241">
        <v>0</v>
      </c>
      <c r="G334" s="242" t="s">
        <v>190</v>
      </c>
    </row>
    <row r="335" spans="1:7">
      <c r="A335" s="204" t="s">
        <v>98</v>
      </c>
      <c r="B335" s="204" t="s">
        <v>346</v>
      </c>
      <c r="C335" s="204" t="s">
        <v>347</v>
      </c>
      <c r="D335" s="204" t="s">
        <v>169</v>
      </c>
      <c r="E335" s="204" t="s">
        <v>647</v>
      </c>
      <c r="F335" s="241">
        <v>-5.3060950378903699E-3</v>
      </c>
      <c r="G335" s="242" t="s">
        <v>190</v>
      </c>
    </row>
    <row r="336" spans="1:7">
      <c r="A336" s="204" t="s">
        <v>98</v>
      </c>
      <c r="B336" s="204" t="s">
        <v>660</v>
      </c>
      <c r="C336" s="204" t="s">
        <v>661</v>
      </c>
      <c r="D336" s="204" t="s">
        <v>169</v>
      </c>
      <c r="E336" s="204" t="s">
        <v>647</v>
      </c>
      <c r="F336" s="241">
        <v>0</v>
      </c>
      <c r="G336" s="242" t="s">
        <v>190</v>
      </c>
    </row>
    <row r="337" spans="1:7">
      <c r="A337" s="204" t="s">
        <v>98</v>
      </c>
      <c r="B337" s="204" t="s">
        <v>662</v>
      </c>
      <c r="C337" s="204" t="s">
        <v>663</v>
      </c>
      <c r="D337" s="204" t="s">
        <v>169</v>
      </c>
      <c r="E337" s="204" t="s">
        <v>647</v>
      </c>
      <c r="F337" s="241">
        <v>0</v>
      </c>
      <c r="G337" s="242" t="s">
        <v>190</v>
      </c>
    </row>
    <row r="338" spans="1:7">
      <c r="A338" s="204" t="s">
        <v>98</v>
      </c>
      <c r="B338" s="204" t="s">
        <v>664</v>
      </c>
      <c r="C338" s="204" t="s">
        <v>665</v>
      </c>
      <c r="D338" s="204" t="s">
        <v>169</v>
      </c>
      <c r="E338" s="204" t="s">
        <v>647</v>
      </c>
      <c r="F338" s="242" t="s">
        <v>190</v>
      </c>
      <c r="G338" s="241">
        <v>0.38925396631125198</v>
      </c>
    </row>
    <row r="339" spans="1:7">
      <c r="A339" s="204" t="s">
        <v>98</v>
      </c>
      <c r="B339" s="204" t="s">
        <v>666</v>
      </c>
      <c r="C339" s="204" t="s">
        <v>667</v>
      </c>
      <c r="D339" s="204" t="s">
        <v>169</v>
      </c>
      <c r="E339" s="204" t="s">
        <v>647</v>
      </c>
      <c r="F339" s="242" t="s">
        <v>190</v>
      </c>
      <c r="G339" s="241">
        <v>1.37205119775673</v>
      </c>
    </row>
    <row r="340" spans="1:7">
      <c r="A340" s="204" t="s">
        <v>98</v>
      </c>
      <c r="B340" s="204" t="s">
        <v>668</v>
      </c>
      <c r="C340" s="204" t="s">
        <v>669</v>
      </c>
      <c r="D340" s="204" t="s">
        <v>169</v>
      </c>
      <c r="E340" s="204" t="s">
        <v>647</v>
      </c>
      <c r="F340" s="242" t="s">
        <v>190</v>
      </c>
      <c r="G340" s="241">
        <v>0</v>
      </c>
    </row>
    <row r="341" spans="1:7">
      <c r="A341" s="204" t="s">
        <v>98</v>
      </c>
      <c r="B341" s="204" t="s">
        <v>670</v>
      </c>
      <c r="C341" s="204" t="s">
        <v>671</v>
      </c>
      <c r="D341" s="204" t="s">
        <v>169</v>
      </c>
      <c r="E341" s="204" t="s">
        <v>647</v>
      </c>
      <c r="F341" s="242" t="s">
        <v>190</v>
      </c>
      <c r="G341" s="241">
        <v>0</v>
      </c>
    </row>
    <row r="342" spans="1:7">
      <c r="A342" s="204" t="s">
        <v>98</v>
      </c>
      <c r="B342" s="204" t="s">
        <v>672</v>
      </c>
      <c r="C342" s="204" t="s">
        <v>673</v>
      </c>
      <c r="D342" s="204" t="s">
        <v>169</v>
      </c>
      <c r="E342" s="204" t="s">
        <v>647</v>
      </c>
      <c r="F342" s="242" t="s">
        <v>190</v>
      </c>
      <c r="G342" s="241">
        <v>0</v>
      </c>
    </row>
    <row r="343" spans="1:7">
      <c r="A343" s="204" t="s">
        <v>98</v>
      </c>
      <c r="B343" s="204" t="s">
        <v>674</v>
      </c>
      <c r="C343" s="204" t="s">
        <v>675</v>
      </c>
      <c r="D343" s="204" t="s">
        <v>169</v>
      </c>
      <c r="E343" s="204" t="s">
        <v>647</v>
      </c>
      <c r="F343" s="241">
        <v>0</v>
      </c>
      <c r="G343" s="242" t="s">
        <v>190</v>
      </c>
    </row>
    <row r="344" spans="1:7">
      <c r="A344" s="204" t="s">
        <v>98</v>
      </c>
      <c r="B344" s="204" t="s">
        <v>676</v>
      </c>
      <c r="C344" s="204" t="s">
        <v>677</v>
      </c>
      <c r="D344" s="204" t="s">
        <v>169</v>
      </c>
      <c r="E344" s="204" t="s">
        <v>647</v>
      </c>
      <c r="F344" s="241">
        <v>0</v>
      </c>
      <c r="G344" s="242" t="s">
        <v>190</v>
      </c>
    </row>
    <row r="345" spans="1:7">
      <c r="A345" s="204" t="s">
        <v>98</v>
      </c>
      <c r="B345" s="204" t="s">
        <v>678</v>
      </c>
      <c r="C345" s="204" t="s">
        <v>679</v>
      </c>
      <c r="D345" s="204" t="s">
        <v>169</v>
      </c>
      <c r="E345" s="204" t="s">
        <v>647</v>
      </c>
      <c r="F345" s="241">
        <v>0</v>
      </c>
      <c r="G345" s="242" t="s">
        <v>190</v>
      </c>
    </row>
    <row r="346" spans="1:7">
      <c r="A346" s="204" t="s">
        <v>98</v>
      </c>
      <c r="B346" s="204" t="s">
        <v>680</v>
      </c>
      <c r="C346" s="204" t="s">
        <v>681</v>
      </c>
      <c r="D346" s="204" t="s">
        <v>169</v>
      </c>
      <c r="E346" s="204" t="s">
        <v>647</v>
      </c>
      <c r="F346" s="241">
        <v>0</v>
      </c>
      <c r="G346" s="242" t="s">
        <v>190</v>
      </c>
    </row>
    <row r="347" spans="1:7">
      <c r="A347" s="204" t="s">
        <v>98</v>
      </c>
      <c r="B347" s="204" t="s">
        <v>682</v>
      </c>
      <c r="C347" s="204" t="s">
        <v>683</v>
      </c>
      <c r="D347" s="204" t="s">
        <v>169</v>
      </c>
      <c r="E347" s="204" t="s">
        <v>647</v>
      </c>
      <c r="F347" s="241">
        <v>0</v>
      </c>
      <c r="G347" s="242" t="s">
        <v>190</v>
      </c>
    </row>
    <row r="348" spans="1:7">
      <c r="A348" s="204" t="s">
        <v>98</v>
      </c>
      <c r="B348" s="204" t="s">
        <v>684</v>
      </c>
      <c r="C348" s="204" t="s">
        <v>685</v>
      </c>
      <c r="D348" s="204" t="s">
        <v>169</v>
      </c>
      <c r="E348" s="204" t="s">
        <v>647</v>
      </c>
      <c r="F348" s="241">
        <v>0</v>
      </c>
      <c r="G348" s="242" t="s">
        <v>190</v>
      </c>
    </row>
    <row r="349" spans="1:7">
      <c r="A349" s="204" t="s">
        <v>98</v>
      </c>
      <c r="B349" s="204" t="s">
        <v>686</v>
      </c>
      <c r="C349" s="204" t="s">
        <v>687</v>
      </c>
      <c r="D349" s="204" t="s">
        <v>169</v>
      </c>
      <c r="E349" s="204" t="s">
        <v>647</v>
      </c>
      <c r="F349" s="241">
        <v>0</v>
      </c>
      <c r="G349" s="242" t="s">
        <v>190</v>
      </c>
    </row>
    <row r="350" spans="1:7">
      <c r="A350" s="204" t="s">
        <v>98</v>
      </c>
      <c r="B350" s="204" t="s">
        <v>688</v>
      </c>
      <c r="C350" s="204" t="s">
        <v>689</v>
      </c>
      <c r="D350" s="204" t="s">
        <v>169</v>
      </c>
      <c r="E350" s="204" t="s">
        <v>647</v>
      </c>
      <c r="F350" s="241">
        <v>0</v>
      </c>
      <c r="G350" s="242" t="s">
        <v>190</v>
      </c>
    </row>
    <row r="351" spans="1:7">
      <c r="A351" s="204" t="s">
        <v>104</v>
      </c>
      <c r="B351" s="204" t="s">
        <v>645</v>
      </c>
      <c r="C351" s="204" t="s">
        <v>646</v>
      </c>
      <c r="D351" s="204" t="s">
        <v>169</v>
      </c>
      <c r="E351" s="204" t="s">
        <v>647</v>
      </c>
      <c r="F351" s="241">
        <v>0</v>
      </c>
      <c r="G351" s="242" t="s">
        <v>190</v>
      </c>
    </row>
    <row r="352" spans="1:7">
      <c r="A352" s="204" t="s">
        <v>104</v>
      </c>
      <c r="B352" s="204" t="s">
        <v>648</v>
      </c>
      <c r="C352" s="204" t="s">
        <v>649</v>
      </c>
      <c r="D352" s="204" t="s">
        <v>169</v>
      </c>
      <c r="E352" s="204" t="s">
        <v>647</v>
      </c>
      <c r="F352" s="241">
        <v>0</v>
      </c>
      <c r="G352" s="242" t="s">
        <v>190</v>
      </c>
    </row>
    <row r="353" spans="1:7">
      <c r="A353" s="204" t="s">
        <v>104</v>
      </c>
      <c r="B353" s="204" t="s">
        <v>650</v>
      </c>
      <c r="C353" s="204" t="s">
        <v>651</v>
      </c>
      <c r="D353" s="204" t="s">
        <v>169</v>
      </c>
      <c r="E353" s="204" t="s">
        <v>647</v>
      </c>
      <c r="F353" s="241">
        <v>0</v>
      </c>
      <c r="G353" s="242" t="s">
        <v>190</v>
      </c>
    </row>
    <row r="354" spans="1:7">
      <c r="A354" s="204" t="s">
        <v>104</v>
      </c>
      <c r="B354" s="204" t="s">
        <v>652</v>
      </c>
      <c r="C354" s="204" t="s">
        <v>653</v>
      </c>
      <c r="D354" s="204" t="s">
        <v>169</v>
      </c>
      <c r="E354" s="204" t="s">
        <v>647</v>
      </c>
      <c r="F354" s="241">
        <v>0</v>
      </c>
      <c r="G354" s="242" t="s">
        <v>190</v>
      </c>
    </row>
    <row r="355" spans="1:7">
      <c r="A355" s="204" t="s">
        <v>104</v>
      </c>
      <c r="B355" s="204" t="s">
        <v>654</v>
      </c>
      <c r="C355" s="204" t="s">
        <v>655</v>
      </c>
      <c r="D355" s="204" t="s">
        <v>169</v>
      </c>
      <c r="E355" s="204" t="s">
        <v>647</v>
      </c>
      <c r="F355" s="241">
        <v>0.18248671618059001</v>
      </c>
      <c r="G355" s="242" t="s">
        <v>190</v>
      </c>
    </row>
    <row r="356" spans="1:7">
      <c r="A356" s="204" t="s">
        <v>104</v>
      </c>
      <c r="B356" s="204" t="s">
        <v>656</v>
      </c>
      <c r="C356" s="204" t="s">
        <v>657</v>
      </c>
      <c r="D356" s="204" t="s">
        <v>169</v>
      </c>
      <c r="E356" s="204" t="s">
        <v>647</v>
      </c>
      <c r="F356" s="241">
        <v>0</v>
      </c>
      <c r="G356" s="242" t="s">
        <v>190</v>
      </c>
    </row>
    <row r="357" spans="1:7">
      <c r="A357" s="204" t="s">
        <v>104</v>
      </c>
      <c r="B357" s="204" t="s">
        <v>658</v>
      </c>
      <c r="C357" s="204" t="s">
        <v>659</v>
      </c>
      <c r="D357" s="204" t="s">
        <v>169</v>
      </c>
      <c r="E357" s="204" t="s">
        <v>647</v>
      </c>
      <c r="F357" s="241">
        <v>0</v>
      </c>
      <c r="G357" s="242" t="s">
        <v>190</v>
      </c>
    </row>
    <row r="358" spans="1:7">
      <c r="A358" s="204" t="s">
        <v>104</v>
      </c>
      <c r="B358" s="204" t="s">
        <v>346</v>
      </c>
      <c r="C358" s="204" t="s">
        <v>347</v>
      </c>
      <c r="D358" s="204" t="s">
        <v>169</v>
      </c>
      <c r="E358" s="204" t="s">
        <v>647</v>
      </c>
      <c r="F358" s="241">
        <v>0</v>
      </c>
      <c r="G358" s="242" t="s">
        <v>190</v>
      </c>
    </row>
    <row r="359" spans="1:7">
      <c r="A359" s="204" t="s">
        <v>104</v>
      </c>
      <c r="B359" s="204" t="s">
        <v>660</v>
      </c>
      <c r="C359" s="204" t="s">
        <v>661</v>
      </c>
      <c r="D359" s="204" t="s">
        <v>169</v>
      </c>
      <c r="E359" s="204" t="s">
        <v>647</v>
      </c>
      <c r="F359" s="241">
        <v>0</v>
      </c>
      <c r="G359" s="242" t="s">
        <v>190</v>
      </c>
    </row>
    <row r="360" spans="1:7">
      <c r="A360" s="204" t="s">
        <v>104</v>
      </c>
      <c r="B360" s="204" t="s">
        <v>662</v>
      </c>
      <c r="C360" s="204" t="s">
        <v>663</v>
      </c>
      <c r="D360" s="204" t="s">
        <v>169</v>
      </c>
      <c r="E360" s="204" t="s">
        <v>647</v>
      </c>
      <c r="F360" s="241">
        <v>0</v>
      </c>
      <c r="G360" s="242" t="s">
        <v>190</v>
      </c>
    </row>
    <row r="361" spans="1:7">
      <c r="A361" s="204" t="s">
        <v>104</v>
      </c>
      <c r="B361" s="204" t="s">
        <v>664</v>
      </c>
      <c r="C361" s="204" t="s">
        <v>665</v>
      </c>
      <c r="D361" s="204" t="s">
        <v>169</v>
      </c>
      <c r="E361" s="204" t="s">
        <v>647</v>
      </c>
      <c r="F361" s="242" t="s">
        <v>190</v>
      </c>
      <c r="G361" s="241">
        <v>6.2038371246436498E-3</v>
      </c>
    </row>
    <row r="362" spans="1:7">
      <c r="A362" s="204" t="s">
        <v>104</v>
      </c>
      <c r="B362" s="204" t="s">
        <v>666</v>
      </c>
      <c r="C362" s="204" t="s">
        <v>667</v>
      </c>
      <c r="D362" s="204" t="s">
        <v>169</v>
      </c>
      <c r="E362" s="204" t="s">
        <v>647</v>
      </c>
      <c r="F362" s="242" t="s">
        <v>190</v>
      </c>
      <c r="G362" s="241">
        <v>0.196318232255767</v>
      </c>
    </row>
    <row r="363" spans="1:7">
      <c r="A363" s="204" t="s">
        <v>104</v>
      </c>
      <c r="B363" s="204" t="s">
        <v>668</v>
      </c>
      <c r="C363" s="204" t="s">
        <v>669</v>
      </c>
      <c r="D363" s="204" t="s">
        <v>169</v>
      </c>
      <c r="E363" s="204" t="s">
        <v>647</v>
      </c>
      <c r="F363" s="242" t="s">
        <v>190</v>
      </c>
      <c r="G363" s="241">
        <v>0</v>
      </c>
    </row>
    <row r="364" spans="1:7">
      <c r="A364" s="204" t="s">
        <v>104</v>
      </c>
      <c r="B364" s="204" t="s">
        <v>670</v>
      </c>
      <c r="C364" s="204" t="s">
        <v>671</v>
      </c>
      <c r="D364" s="204" t="s">
        <v>169</v>
      </c>
      <c r="E364" s="204" t="s">
        <v>647</v>
      </c>
      <c r="F364" s="242" t="s">
        <v>190</v>
      </c>
      <c r="G364" s="241">
        <v>0</v>
      </c>
    </row>
    <row r="365" spans="1:7">
      <c r="A365" s="204" t="s">
        <v>104</v>
      </c>
      <c r="B365" s="204" t="s">
        <v>672</v>
      </c>
      <c r="C365" s="204" t="s">
        <v>673</v>
      </c>
      <c r="D365" s="204" t="s">
        <v>169</v>
      </c>
      <c r="E365" s="204" t="s">
        <v>647</v>
      </c>
      <c r="F365" s="242" t="s">
        <v>190</v>
      </c>
      <c r="G365" s="241">
        <v>0</v>
      </c>
    </row>
    <row r="366" spans="1:7">
      <c r="A366" s="204" t="s">
        <v>104</v>
      </c>
      <c r="B366" s="204" t="s">
        <v>674</v>
      </c>
      <c r="C366" s="204" t="s">
        <v>675</v>
      </c>
      <c r="D366" s="204" t="s">
        <v>169</v>
      </c>
      <c r="E366" s="204" t="s">
        <v>647</v>
      </c>
      <c r="F366" s="241">
        <v>0</v>
      </c>
      <c r="G366" s="242" t="s">
        <v>190</v>
      </c>
    </row>
    <row r="367" spans="1:7">
      <c r="A367" s="204" t="s">
        <v>104</v>
      </c>
      <c r="B367" s="204" t="s">
        <v>676</v>
      </c>
      <c r="C367" s="204" t="s">
        <v>677</v>
      </c>
      <c r="D367" s="204" t="s">
        <v>169</v>
      </c>
      <c r="E367" s="204" t="s">
        <v>647</v>
      </c>
      <c r="F367" s="241">
        <v>0</v>
      </c>
      <c r="G367" s="242" t="s">
        <v>190</v>
      </c>
    </row>
    <row r="368" spans="1:7">
      <c r="A368" s="204" t="s">
        <v>104</v>
      </c>
      <c r="B368" s="204" t="s">
        <v>678</v>
      </c>
      <c r="C368" s="204" t="s">
        <v>679</v>
      </c>
      <c r="D368" s="204" t="s">
        <v>169</v>
      </c>
      <c r="E368" s="204" t="s">
        <v>647</v>
      </c>
      <c r="F368" s="241">
        <v>0</v>
      </c>
      <c r="G368" s="242" t="s">
        <v>190</v>
      </c>
    </row>
    <row r="369" spans="1:7">
      <c r="A369" s="204" t="s">
        <v>104</v>
      </c>
      <c r="B369" s="204" t="s">
        <v>680</v>
      </c>
      <c r="C369" s="204" t="s">
        <v>681</v>
      </c>
      <c r="D369" s="204" t="s">
        <v>169</v>
      </c>
      <c r="E369" s="204" t="s">
        <v>647</v>
      </c>
      <c r="F369" s="241">
        <v>0</v>
      </c>
      <c r="G369" s="242" t="s">
        <v>190</v>
      </c>
    </row>
    <row r="370" spans="1:7">
      <c r="A370" s="204" t="s">
        <v>104</v>
      </c>
      <c r="B370" s="204" t="s">
        <v>682</v>
      </c>
      <c r="C370" s="204" t="s">
        <v>683</v>
      </c>
      <c r="D370" s="204" t="s">
        <v>169</v>
      </c>
      <c r="E370" s="204" t="s">
        <v>647</v>
      </c>
      <c r="F370" s="241">
        <v>0</v>
      </c>
      <c r="G370" s="242" t="s">
        <v>190</v>
      </c>
    </row>
    <row r="371" spans="1:7">
      <c r="A371" s="204" t="s">
        <v>104</v>
      </c>
      <c r="B371" s="204" t="s">
        <v>684</v>
      </c>
      <c r="C371" s="204" t="s">
        <v>685</v>
      </c>
      <c r="D371" s="204" t="s">
        <v>169</v>
      </c>
      <c r="E371" s="204" t="s">
        <v>647</v>
      </c>
      <c r="F371" s="241">
        <v>0</v>
      </c>
      <c r="G371" s="242" t="s">
        <v>190</v>
      </c>
    </row>
    <row r="372" spans="1:7">
      <c r="A372" s="204" t="s">
        <v>104</v>
      </c>
      <c r="B372" s="204" t="s">
        <v>686</v>
      </c>
      <c r="C372" s="204" t="s">
        <v>687</v>
      </c>
      <c r="D372" s="204" t="s">
        <v>169</v>
      </c>
      <c r="E372" s="204" t="s">
        <v>647</v>
      </c>
      <c r="F372" s="241">
        <v>0</v>
      </c>
      <c r="G372" s="242" t="s">
        <v>190</v>
      </c>
    </row>
    <row r="373" spans="1:7">
      <c r="A373" s="204" t="s">
        <v>104</v>
      </c>
      <c r="B373" s="204" t="s">
        <v>688</v>
      </c>
      <c r="C373" s="204" t="s">
        <v>689</v>
      </c>
      <c r="D373" s="204" t="s">
        <v>169</v>
      </c>
      <c r="E373" s="204" t="s">
        <v>647</v>
      </c>
      <c r="F373" s="241">
        <v>0</v>
      </c>
      <c r="G373" s="242" t="s">
        <v>190</v>
      </c>
    </row>
    <row r="374" spans="1:7">
      <c r="A374" s="204" t="s">
        <v>110</v>
      </c>
      <c r="B374" s="204" t="s">
        <v>645</v>
      </c>
      <c r="C374" s="204" t="s">
        <v>646</v>
      </c>
      <c r="D374" s="204" t="s">
        <v>169</v>
      </c>
      <c r="E374" s="204" t="s">
        <v>647</v>
      </c>
      <c r="F374" s="241">
        <v>0</v>
      </c>
      <c r="G374" s="242" t="s">
        <v>190</v>
      </c>
    </row>
    <row r="375" spans="1:7">
      <c r="A375" s="204" t="s">
        <v>110</v>
      </c>
      <c r="B375" s="204" t="s">
        <v>648</v>
      </c>
      <c r="C375" s="204" t="s">
        <v>649</v>
      </c>
      <c r="D375" s="204" t="s">
        <v>169</v>
      </c>
      <c r="E375" s="204" t="s">
        <v>647</v>
      </c>
      <c r="F375" s="241">
        <v>9.6573177261050094E-2</v>
      </c>
      <c r="G375" s="242" t="s">
        <v>190</v>
      </c>
    </row>
    <row r="376" spans="1:7">
      <c r="A376" s="204" t="s">
        <v>110</v>
      </c>
      <c r="B376" s="204" t="s">
        <v>650</v>
      </c>
      <c r="C376" s="204" t="s">
        <v>651</v>
      </c>
      <c r="D376" s="204" t="s">
        <v>169</v>
      </c>
      <c r="E376" s="204" t="s">
        <v>647</v>
      </c>
      <c r="F376" s="241">
        <v>0</v>
      </c>
      <c r="G376" s="242" t="s">
        <v>190</v>
      </c>
    </row>
    <row r="377" spans="1:7">
      <c r="A377" s="204" t="s">
        <v>110</v>
      </c>
      <c r="B377" s="204" t="s">
        <v>652</v>
      </c>
      <c r="C377" s="204" t="s">
        <v>653</v>
      </c>
      <c r="D377" s="204" t="s">
        <v>169</v>
      </c>
      <c r="E377" s="204" t="s">
        <v>647</v>
      </c>
      <c r="F377" s="241">
        <v>0</v>
      </c>
      <c r="G377" s="242" t="s">
        <v>190</v>
      </c>
    </row>
    <row r="378" spans="1:7">
      <c r="A378" s="204" t="s">
        <v>110</v>
      </c>
      <c r="B378" s="204" t="s">
        <v>654</v>
      </c>
      <c r="C378" s="204" t="s">
        <v>655</v>
      </c>
      <c r="D378" s="204" t="s">
        <v>169</v>
      </c>
      <c r="E378" s="204" t="s">
        <v>647</v>
      </c>
      <c r="F378" s="241">
        <v>0.353424426415752</v>
      </c>
      <c r="G378" s="242" t="s">
        <v>190</v>
      </c>
    </row>
    <row r="379" spans="1:7">
      <c r="A379" s="204" t="s">
        <v>110</v>
      </c>
      <c r="B379" s="204" t="s">
        <v>656</v>
      </c>
      <c r="C379" s="204" t="s">
        <v>657</v>
      </c>
      <c r="D379" s="204" t="s">
        <v>169</v>
      </c>
      <c r="E379" s="204" t="s">
        <v>647</v>
      </c>
      <c r="F379" s="241">
        <v>0</v>
      </c>
      <c r="G379" s="242" t="s">
        <v>190</v>
      </c>
    </row>
    <row r="380" spans="1:7">
      <c r="A380" s="204" t="s">
        <v>110</v>
      </c>
      <c r="B380" s="204" t="s">
        <v>658</v>
      </c>
      <c r="C380" s="204" t="s">
        <v>659</v>
      </c>
      <c r="D380" s="204" t="s">
        <v>169</v>
      </c>
      <c r="E380" s="204" t="s">
        <v>647</v>
      </c>
      <c r="F380" s="241">
        <v>0</v>
      </c>
      <c r="G380" s="242" t="s">
        <v>190</v>
      </c>
    </row>
    <row r="381" spans="1:7">
      <c r="A381" s="204" t="s">
        <v>110</v>
      </c>
      <c r="B381" s="204" t="s">
        <v>346</v>
      </c>
      <c r="C381" s="204" t="s">
        <v>347</v>
      </c>
      <c r="D381" s="204" t="s">
        <v>169</v>
      </c>
      <c r="E381" s="204" t="s">
        <v>647</v>
      </c>
      <c r="F381" s="241">
        <v>9.831384733779789E-4</v>
      </c>
      <c r="G381" s="242" t="s">
        <v>190</v>
      </c>
    </row>
    <row r="382" spans="1:7">
      <c r="A382" s="204" t="s">
        <v>110</v>
      </c>
      <c r="B382" s="204" t="s">
        <v>660</v>
      </c>
      <c r="C382" s="204" t="s">
        <v>661</v>
      </c>
      <c r="D382" s="204" t="s">
        <v>169</v>
      </c>
      <c r="E382" s="204" t="s">
        <v>647</v>
      </c>
      <c r="F382" s="241">
        <v>0</v>
      </c>
      <c r="G382" s="242" t="s">
        <v>190</v>
      </c>
    </row>
    <row r="383" spans="1:7">
      <c r="A383" s="204" t="s">
        <v>110</v>
      </c>
      <c r="B383" s="204" t="s">
        <v>662</v>
      </c>
      <c r="C383" s="204" t="s">
        <v>663</v>
      </c>
      <c r="D383" s="204" t="s">
        <v>169</v>
      </c>
      <c r="E383" s="204" t="s">
        <v>647</v>
      </c>
      <c r="F383" s="241">
        <v>0</v>
      </c>
      <c r="G383" s="242" t="s">
        <v>190</v>
      </c>
    </row>
    <row r="384" spans="1:7">
      <c r="A384" s="204" t="s">
        <v>110</v>
      </c>
      <c r="B384" s="204" t="s">
        <v>664</v>
      </c>
      <c r="C384" s="204" t="s">
        <v>665</v>
      </c>
      <c r="D384" s="204" t="s">
        <v>169</v>
      </c>
      <c r="E384" s="204" t="s">
        <v>647</v>
      </c>
      <c r="F384" s="242" t="s">
        <v>190</v>
      </c>
      <c r="G384" s="241">
        <v>1.50857632274288E-2</v>
      </c>
    </row>
    <row r="385" spans="1:7">
      <c r="A385" s="204" t="s">
        <v>110</v>
      </c>
      <c r="B385" s="204" t="s">
        <v>666</v>
      </c>
      <c r="C385" s="204" t="s">
        <v>667</v>
      </c>
      <c r="D385" s="204" t="s">
        <v>169</v>
      </c>
      <c r="E385" s="204" t="s">
        <v>647</v>
      </c>
      <c r="F385" s="242" t="s">
        <v>190</v>
      </c>
      <c r="G385" s="241">
        <v>0.28653704054866902</v>
      </c>
    </row>
    <row r="386" spans="1:7">
      <c r="A386" s="204" t="s">
        <v>110</v>
      </c>
      <c r="B386" s="204" t="s">
        <v>668</v>
      </c>
      <c r="C386" s="204" t="s">
        <v>669</v>
      </c>
      <c r="D386" s="204" t="s">
        <v>169</v>
      </c>
      <c r="E386" s="204" t="s">
        <v>647</v>
      </c>
      <c r="F386" s="242" t="s">
        <v>190</v>
      </c>
      <c r="G386" s="241">
        <v>0</v>
      </c>
    </row>
    <row r="387" spans="1:7">
      <c r="A387" s="204" t="s">
        <v>110</v>
      </c>
      <c r="B387" s="204" t="s">
        <v>670</v>
      </c>
      <c r="C387" s="204" t="s">
        <v>671</v>
      </c>
      <c r="D387" s="204" t="s">
        <v>169</v>
      </c>
      <c r="E387" s="204" t="s">
        <v>647</v>
      </c>
      <c r="F387" s="242" t="s">
        <v>190</v>
      </c>
      <c r="G387" s="241">
        <v>0</v>
      </c>
    </row>
    <row r="388" spans="1:7">
      <c r="A388" s="204" t="s">
        <v>110</v>
      </c>
      <c r="B388" s="204" t="s">
        <v>672</v>
      </c>
      <c r="C388" s="204" t="s">
        <v>673</v>
      </c>
      <c r="D388" s="204" t="s">
        <v>169</v>
      </c>
      <c r="E388" s="204" t="s">
        <v>647</v>
      </c>
      <c r="F388" s="242" t="s">
        <v>190</v>
      </c>
      <c r="G388" s="241">
        <v>0</v>
      </c>
    </row>
    <row r="389" spans="1:7">
      <c r="A389" s="204" t="s">
        <v>110</v>
      </c>
      <c r="B389" s="204" t="s">
        <v>674</v>
      </c>
      <c r="C389" s="204" t="s">
        <v>675</v>
      </c>
      <c r="D389" s="204" t="s">
        <v>169</v>
      </c>
      <c r="E389" s="204" t="s">
        <v>647</v>
      </c>
      <c r="F389" s="241">
        <v>0</v>
      </c>
      <c r="G389" s="242" t="s">
        <v>190</v>
      </c>
    </row>
    <row r="390" spans="1:7">
      <c r="A390" s="204" t="s">
        <v>110</v>
      </c>
      <c r="B390" s="204" t="s">
        <v>676</v>
      </c>
      <c r="C390" s="204" t="s">
        <v>677</v>
      </c>
      <c r="D390" s="204" t="s">
        <v>169</v>
      </c>
      <c r="E390" s="204" t="s">
        <v>647</v>
      </c>
      <c r="F390" s="241">
        <v>0</v>
      </c>
      <c r="G390" s="242" t="s">
        <v>190</v>
      </c>
    </row>
    <row r="391" spans="1:7">
      <c r="A391" s="204" t="s">
        <v>110</v>
      </c>
      <c r="B391" s="204" t="s">
        <v>678</v>
      </c>
      <c r="C391" s="204" t="s">
        <v>679</v>
      </c>
      <c r="D391" s="204" t="s">
        <v>169</v>
      </c>
      <c r="E391" s="204" t="s">
        <v>647</v>
      </c>
      <c r="F391" s="241">
        <v>0</v>
      </c>
      <c r="G391" s="242" t="s">
        <v>190</v>
      </c>
    </row>
    <row r="392" spans="1:7">
      <c r="A392" s="204" t="s">
        <v>110</v>
      </c>
      <c r="B392" s="204" t="s">
        <v>680</v>
      </c>
      <c r="C392" s="204" t="s">
        <v>681</v>
      </c>
      <c r="D392" s="204" t="s">
        <v>169</v>
      </c>
      <c r="E392" s="204" t="s">
        <v>647</v>
      </c>
      <c r="F392" s="241">
        <v>0</v>
      </c>
      <c r="G392" s="242" t="s">
        <v>190</v>
      </c>
    </row>
    <row r="393" spans="1:7">
      <c r="A393" s="204" t="s">
        <v>110</v>
      </c>
      <c r="B393" s="204" t="s">
        <v>682</v>
      </c>
      <c r="C393" s="204" t="s">
        <v>683</v>
      </c>
      <c r="D393" s="204" t="s">
        <v>169</v>
      </c>
      <c r="E393" s="204" t="s">
        <v>647</v>
      </c>
      <c r="F393" s="241">
        <v>0</v>
      </c>
      <c r="G393" s="242" t="s">
        <v>190</v>
      </c>
    </row>
    <row r="394" spans="1:7">
      <c r="A394" s="204" t="s">
        <v>110</v>
      </c>
      <c r="B394" s="204" t="s">
        <v>684</v>
      </c>
      <c r="C394" s="204" t="s">
        <v>685</v>
      </c>
      <c r="D394" s="204" t="s">
        <v>169</v>
      </c>
      <c r="E394" s="204" t="s">
        <v>647</v>
      </c>
      <c r="F394" s="241">
        <v>0</v>
      </c>
      <c r="G394" s="242" t="s">
        <v>190</v>
      </c>
    </row>
    <row r="395" spans="1:7">
      <c r="A395" s="204" t="s">
        <v>110</v>
      </c>
      <c r="B395" s="204" t="s">
        <v>686</v>
      </c>
      <c r="C395" s="204" t="s">
        <v>687</v>
      </c>
      <c r="D395" s="204" t="s">
        <v>169</v>
      </c>
      <c r="E395" s="204" t="s">
        <v>647</v>
      </c>
      <c r="F395" s="241">
        <v>0</v>
      </c>
      <c r="G395" s="242" t="s">
        <v>190</v>
      </c>
    </row>
    <row r="396" spans="1:7">
      <c r="A396" s="204" t="s">
        <v>110</v>
      </c>
      <c r="B396" s="204" t="s">
        <v>688</v>
      </c>
      <c r="C396" s="204" t="s">
        <v>689</v>
      </c>
      <c r="D396" s="204" t="s">
        <v>169</v>
      </c>
      <c r="E396" s="204" t="s">
        <v>647</v>
      </c>
      <c r="F396" s="241">
        <v>0</v>
      </c>
      <c r="G396" s="242" t="s">
        <v>190</v>
      </c>
    </row>
    <row r="397" spans="1:7">
      <c r="A397" s="204" t="s">
        <v>112</v>
      </c>
      <c r="B397" s="204" t="s">
        <v>645</v>
      </c>
      <c r="C397" s="204" t="s">
        <v>646</v>
      </c>
      <c r="D397" s="204" t="s">
        <v>169</v>
      </c>
      <c r="E397" s="204" t="s">
        <v>647</v>
      </c>
      <c r="F397" s="241">
        <v>0</v>
      </c>
      <c r="G397" s="242" t="s">
        <v>190</v>
      </c>
    </row>
    <row r="398" spans="1:7">
      <c r="A398" s="204" t="s">
        <v>112</v>
      </c>
      <c r="B398" s="204" t="s">
        <v>648</v>
      </c>
      <c r="C398" s="204" t="s">
        <v>649</v>
      </c>
      <c r="D398" s="204" t="s">
        <v>169</v>
      </c>
      <c r="E398" s="204" t="s">
        <v>647</v>
      </c>
      <c r="F398" s="241">
        <v>0</v>
      </c>
      <c r="G398" s="242" t="s">
        <v>190</v>
      </c>
    </row>
    <row r="399" spans="1:7">
      <c r="A399" s="204" t="s">
        <v>112</v>
      </c>
      <c r="B399" s="204" t="s">
        <v>650</v>
      </c>
      <c r="C399" s="204" t="s">
        <v>651</v>
      </c>
      <c r="D399" s="204" t="s">
        <v>169</v>
      </c>
      <c r="E399" s="204" t="s">
        <v>647</v>
      </c>
      <c r="F399" s="241">
        <v>0</v>
      </c>
      <c r="G399" s="242" t="s">
        <v>190</v>
      </c>
    </row>
    <row r="400" spans="1:7">
      <c r="A400" s="204" t="s">
        <v>112</v>
      </c>
      <c r="B400" s="204" t="s">
        <v>652</v>
      </c>
      <c r="C400" s="204" t="s">
        <v>653</v>
      </c>
      <c r="D400" s="204" t="s">
        <v>169</v>
      </c>
      <c r="E400" s="204" t="s">
        <v>647</v>
      </c>
      <c r="F400" s="241">
        <v>0</v>
      </c>
      <c r="G400" s="242" t="s">
        <v>190</v>
      </c>
    </row>
    <row r="401" spans="1:7">
      <c r="A401" s="204" t="s">
        <v>112</v>
      </c>
      <c r="B401" s="204" t="s">
        <v>654</v>
      </c>
      <c r="C401" s="204" t="s">
        <v>655</v>
      </c>
      <c r="D401" s="204" t="s">
        <v>169</v>
      </c>
      <c r="E401" s="204" t="s">
        <v>647</v>
      </c>
      <c r="F401" s="241">
        <v>0.34462547368971003</v>
      </c>
      <c r="G401" s="242" t="s">
        <v>190</v>
      </c>
    </row>
    <row r="402" spans="1:7">
      <c r="A402" s="204" t="s">
        <v>112</v>
      </c>
      <c r="B402" s="204" t="s">
        <v>656</v>
      </c>
      <c r="C402" s="204" t="s">
        <v>657</v>
      </c>
      <c r="D402" s="204" t="s">
        <v>169</v>
      </c>
      <c r="E402" s="204" t="s">
        <v>647</v>
      </c>
      <c r="F402" s="241">
        <v>0</v>
      </c>
      <c r="G402" s="242" t="s">
        <v>190</v>
      </c>
    </row>
    <row r="403" spans="1:7">
      <c r="A403" s="204" t="s">
        <v>112</v>
      </c>
      <c r="B403" s="204" t="s">
        <v>658</v>
      </c>
      <c r="C403" s="204" t="s">
        <v>659</v>
      </c>
      <c r="D403" s="204" t="s">
        <v>169</v>
      </c>
      <c r="E403" s="204" t="s">
        <v>647</v>
      </c>
      <c r="F403" s="241">
        <v>0</v>
      </c>
      <c r="G403" s="242" t="s">
        <v>190</v>
      </c>
    </row>
    <row r="404" spans="1:7">
      <c r="A404" s="204" t="s">
        <v>112</v>
      </c>
      <c r="B404" s="204" t="s">
        <v>346</v>
      </c>
      <c r="C404" s="204" t="s">
        <v>347</v>
      </c>
      <c r="D404" s="204" t="s">
        <v>169</v>
      </c>
      <c r="E404" s="204" t="s">
        <v>647</v>
      </c>
      <c r="F404" s="241">
        <v>0</v>
      </c>
      <c r="G404" s="242" t="s">
        <v>190</v>
      </c>
    </row>
    <row r="405" spans="1:7">
      <c r="A405" s="204" t="s">
        <v>112</v>
      </c>
      <c r="B405" s="204" t="s">
        <v>660</v>
      </c>
      <c r="C405" s="204" t="s">
        <v>661</v>
      </c>
      <c r="D405" s="204" t="s">
        <v>169</v>
      </c>
      <c r="E405" s="204" t="s">
        <v>647</v>
      </c>
      <c r="F405" s="241">
        <v>0</v>
      </c>
      <c r="G405" s="242" t="s">
        <v>190</v>
      </c>
    </row>
    <row r="406" spans="1:7">
      <c r="A406" s="204" t="s">
        <v>112</v>
      </c>
      <c r="B406" s="204" t="s">
        <v>662</v>
      </c>
      <c r="C406" s="204" t="s">
        <v>663</v>
      </c>
      <c r="D406" s="204" t="s">
        <v>169</v>
      </c>
      <c r="E406" s="204" t="s">
        <v>647</v>
      </c>
      <c r="F406" s="241">
        <v>0</v>
      </c>
      <c r="G406" s="242" t="s">
        <v>190</v>
      </c>
    </row>
    <row r="407" spans="1:7">
      <c r="A407" s="204" t="s">
        <v>112</v>
      </c>
      <c r="B407" s="204" t="s">
        <v>664</v>
      </c>
      <c r="C407" s="204" t="s">
        <v>665</v>
      </c>
      <c r="D407" s="204" t="s">
        <v>169</v>
      </c>
      <c r="E407" s="204" t="s">
        <v>647</v>
      </c>
      <c r="F407" s="242" t="s">
        <v>190</v>
      </c>
      <c r="G407" s="241">
        <v>3.2735579364273397E-2</v>
      </c>
    </row>
    <row r="408" spans="1:7">
      <c r="A408" s="204" t="s">
        <v>112</v>
      </c>
      <c r="B408" s="204" t="s">
        <v>666</v>
      </c>
      <c r="C408" s="204" t="s">
        <v>667</v>
      </c>
      <c r="D408" s="204" t="s">
        <v>169</v>
      </c>
      <c r="E408" s="204" t="s">
        <v>647</v>
      </c>
      <c r="F408" s="242" t="s">
        <v>190</v>
      </c>
      <c r="G408" s="241">
        <v>0.85999210174865204</v>
      </c>
    </row>
    <row r="409" spans="1:7">
      <c r="A409" s="204" t="s">
        <v>112</v>
      </c>
      <c r="B409" s="204" t="s">
        <v>668</v>
      </c>
      <c r="C409" s="204" t="s">
        <v>669</v>
      </c>
      <c r="D409" s="204" t="s">
        <v>169</v>
      </c>
      <c r="E409" s="204" t="s">
        <v>647</v>
      </c>
      <c r="F409" s="242" t="s">
        <v>190</v>
      </c>
      <c r="G409" s="241">
        <v>0</v>
      </c>
    </row>
    <row r="410" spans="1:7">
      <c r="A410" s="204" t="s">
        <v>112</v>
      </c>
      <c r="B410" s="204" t="s">
        <v>670</v>
      </c>
      <c r="C410" s="204" t="s">
        <v>671</v>
      </c>
      <c r="D410" s="204" t="s">
        <v>169</v>
      </c>
      <c r="E410" s="204" t="s">
        <v>647</v>
      </c>
      <c r="F410" s="242" t="s">
        <v>190</v>
      </c>
      <c r="G410" s="241">
        <v>0</v>
      </c>
    </row>
    <row r="411" spans="1:7">
      <c r="A411" s="204" t="s">
        <v>112</v>
      </c>
      <c r="B411" s="204" t="s">
        <v>672</v>
      </c>
      <c r="C411" s="204" t="s">
        <v>673</v>
      </c>
      <c r="D411" s="204" t="s">
        <v>169</v>
      </c>
      <c r="E411" s="204" t="s">
        <v>647</v>
      </c>
      <c r="F411" s="242" t="s">
        <v>190</v>
      </c>
      <c r="G411" s="241">
        <v>0</v>
      </c>
    </row>
    <row r="412" spans="1:7">
      <c r="A412" s="204" t="s">
        <v>112</v>
      </c>
      <c r="B412" s="204" t="s">
        <v>674</v>
      </c>
      <c r="C412" s="204" t="s">
        <v>675</v>
      </c>
      <c r="D412" s="204" t="s">
        <v>169</v>
      </c>
      <c r="E412" s="204" t="s">
        <v>647</v>
      </c>
      <c r="F412" s="241">
        <v>0</v>
      </c>
      <c r="G412" s="242" t="s">
        <v>190</v>
      </c>
    </row>
    <row r="413" spans="1:7">
      <c r="A413" s="204" t="s">
        <v>112</v>
      </c>
      <c r="B413" s="204" t="s">
        <v>676</v>
      </c>
      <c r="C413" s="204" t="s">
        <v>677</v>
      </c>
      <c r="D413" s="204" t="s">
        <v>169</v>
      </c>
      <c r="E413" s="204" t="s">
        <v>647</v>
      </c>
      <c r="F413" s="241">
        <v>0</v>
      </c>
      <c r="G413" s="242" t="s">
        <v>190</v>
      </c>
    </row>
    <row r="414" spans="1:7">
      <c r="A414" s="204" t="s">
        <v>112</v>
      </c>
      <c r="B414" s="204" t="s">
        <v>678</v>
      </c>
      <c r="C414" s="204" t="s">
        <v>679</v>
      </c>
      <c r="D414" s="204" t="s">
        <v>169</v>
      </c>
      <c r="E414" s="204" t="s">
        <v>647</v>
      </c>
      <c r="F414" s="241">
        <v>0</v>
      </c>
      <c r="G414" s="242" t="s">
        <v>190</v>
      </c>
    </row>
    <row r="415" spans="1:7">
      <c r="A415" s="204" t="s">
        <v>112</v>
      </c>
      <c r="B415" s="204" t="s">
        <v>680</v>
      </c>
      <c r="C415" s="204" t="s">
        <v>681</v>
      </c>
      <c r="D415" s="204" t="s">
        <v>169</v>
      </c>
      <c r="E415" s="204" t="s">
        <v>647</v>
      </c>
      <c r="F415" s="241">
        <v>0</v>
      </c>
      <c r="G415" s="242" t="s">
        <v>190</v>
      </c>
    </row>
    <row r="416" spans="1:7">
      <c r="A416" s="204" t="s">
        <v>112</v>
      </c>
      <c r="B416" s="204" t="s">
        <v>682</v>
      </c>
      <c r="C416" s="204" t="s">
        <v>683</v>
      </c>
      <c r="D416" s="204" t="s">
        <v>169</v>
      </c>
      <c r="E416" s="204" t="s">
        <v>647</v>
      </c>
      <c r="F416" s="241">
        <v>0</v>
      </c>
      <c r="G416" s="242" t="s">
        <v>190</v>
      </c>
    </row>
    <row r="417" spans="1:7">
      <c r="A417" s="204" t="s">
        <v>112</v>
      </c>
      <c r="B417" s="204" t="s">
        <v>684</v>
      </c>
      <c r="C417" s="204" t="s">
        <v>685</v>
      </c>
      <c r="D417" s="204" t="s">
        <v>169</v>
      </c>
      <c r="E417" s="204" t="s">
        <v>647</v>
      </c>
      <c r="F417" s="241">
        <v>0</v>
      </c>
      <c r="G417" s="242" t="s">
        <v>190</v>
      </c>
    </row>
    <row r="418" spans="1:7">
      <c r="A418" s="204" t="s">
        <v>112</v>
      </c>
      <c r="B418" s="204" t="s">
        <v>686</v>
      </c>
      <c r="C418" s="204" t="s">
        <v>687</v>
      </c>
      <c r="D418" s="204" t="s">
        <v>169</v>
      </c>
      <c r="E418" s="204" t="s">
        <v>647</v>
      </c>
      <c r="F418" s="241">
        <v>0</v>
      </c>
      <c r="G418" s="242" t="s">
        <v>190</v>
      </c>
    </row>
    <row r="419" spans="1:7">
      <c r="A419" s="204" t="s">
        <v>112</v>
      </c>
      <c r="B419" s="204" t="s">
        <v>688</v>
      </c>
      <c r="C419" s="204" t="s">
        <v>689</v>
      </c>
      <c r="D419" s="204" t="s">
        <v>169</v>
      </c>
      <c r="E419" s="204" t="s">
        <v>647</v>
      </c>
      <c r="F419" s="241">
        <v>0</v>
      </c>
      <c r="G419" s="242" t="s">
        <v>190</v>
      </c>
    </row>
    <row r="420" spans="1:7">
      <c r="A420" s="204" t="s">
        <v>106</v>
      </c>
      <c r="B420" s="204" t="s">
        <v>645</v>
      </c>
      <c r="C420" s="204" t="s">
        <v>646</v>
      </c>
      <c r="D420" s="204" t="s">
        <v>169</v>
      </c>
      <c r="E420" s="204" t="s">
        <v>647</v>
      </c>
      <c r="F420" s="241">
        <v>0</v>
      </c>
      <c r="G420" s="242" t="s">
        <v>190</v>
      </c>
    </row>
    <row r="421" spans="1:7">
      <c r="A421" s="204" t="s">
        <v>106</v>
      </c>
      <c r="B421" s="204" t="s">
        <v>648</v>
      </c>
      <c r="C421" s="204" t="s">
        <v>649</v>
      </c>
      <c r="D421" s="204" t="s">
        <v>169</v>
      </c>
      <c r="E421" s="204" t="s">
        <v>647</v>
      </c>
      <c r="F421" s="241">
        <v>0</v>
      </c>
      <c r="G421" s="242" t="s">
        <v>190</v>
      </c>
    </row>
    <row r="422" spans="1:7">
      <c r="A422" s="204" t="s">
        <v>106</v>
      </c>
      <c r="B422" s="204" t="s">
        <v>650</v>
      </c>
      <c r="C422" s="204" t="s">
        <v>651</v>
      </c>
      <c r="D422" s="204" t="s">
        <v>169</v>
      </c>
      <c r="E422" s="204" t="s">
        <v>647</v>
      </c>
      <c r="F422" s="241">
        <v>0</v>
      </c>
      <c r="G422" s="242" t="s">
        <v>190</v>
      </c>
    </row>
    <row r="423" spans="1:7">
      <c r="A423" s="204" t="s">
        <v>106</v>
      </c>
      <c r="B423" s="204" t="s">
        <v>652</v>
      </c>
      <c r="C423" s="204" t="s">
        <v>653</v>
      </c>
      <c r="D423" s="204" t="s">
        <v>169</v>
      </c>
      <c r="E423" s="204" t="s">
        <v>647</v>
      </c>
      <c r="F423" s="241">
        <v>0</v>
      </c>
      <c r="G423" s="242" t="s">
        <v>190</v>
      </c>
    </row>
    <row r="424" spans="1:7">
      <c r="A424" s="204" t="s">
        <v>106</v>
      </c>
      <c r="B424" s="204" t="s">
        <v>654</v>
      </c>
      <c r="C424" s="204" t="s">
        <v>655</v>
      </c>
      <c r="D424" s="204" t="s">
        <v>169</v>
      </c>
      <c r="E424" s="204" t="s">
        <v>647</v>
      </c>
      <c r="F424" s="241">
        <v>-3.9047824837260499E-2</v>
      </c>
      <c r="G424" s="242" t="s">
        <v>190</v>
      </c>
    </row>
    <row r="425" spans="1:7">
      <c r="A425" s="204" t="s">
        <v>106</v>
      </c>
      <c r="B425" s="204" t="s">
        <v>656</v>
      </c>
      <c r="C425" s="204" t="s">
        <v>657</v>
      </c>
      <c r="D425" s="204" t="s">
        <v>169</v>
      </c>
      <c r="E425" s="204" t="s">
        <v>647</v>
      </c>
      <c r="F425" s="241">
        <v>0</v>
      </c>
      <c r="G425" s="242" t="s">
        <v>190</v>
      </c>
    </row>
    <row r="426" spans="1:7">
      <c r="A426" s="204" t="s">
        <v>106</v>
      </c>
      <c r="B426" s="204" t="s">
        <v>658</v>
      </c>
      <c r="C426" s="204" t="s">
        <v>659</v>
      </c>
      <c r="D426" s="204" t="s">
        <v>169</v>
      </c>
      <c r="E426" s="204" t="s">
        <v>647</v>
      </c>
      <c r="F426" s="241">
        <v>0</v>
      </c>
      <c r="G426" s="242" t="s">
        <v>190</v>
      </c>
    </row>
    <row r="427" spans="1:7">
      <c r="A427" s="204" t="s">
        <v>106</v>
      </c>
      <c r="B427" s="204" t="s">
        <v>346</v>
      </c>
      <c r="C427" s="204" t="s">
        <v>347</v>
      </c>
      <c r="D427" s="204" t="s">
        <v>169</v>
      </c>
      <c r="E427" s="204" t="s">
        <v>647</v>
      </c>
      <c r="F427" s="241">
        <v>-1.10809655752028E-2</v>
      </c>
      <c r="G427" s="242" t="s">
        <v>190</v>
      </c>
    </row>
    <row r="428" spans="1:7">
      <c r="A428" s="204" t="s">
        <v>106</v>
      </c>
      <c r="B428" s="204" t="s">
        <v>660</v>
      </c>
      <c r="C428" s="204" t="s">
        <v>661</v>
      </c>
      <c r="D428" s="204" t="s">
        <v>169</v>
      </c>
      <c r="E428" s="204" t="s">
        <v>647</v>
      </c>
      <c r="F428" s="241">
        <v>0</v>
      </c>
      <c r="G428" s="242" t="s">
        <v>190</v>
      </c>
    </row>
    <row r="429" spans="1:7">
      <c r="A429" s="204" t="s">
        <v>106</v>
      </c>
      <c r="B429" s="204" t="s">
        <v>662</v>
      </c>
      <c r="C429" s="204" t="s">
        <v>663</v>
      </c>
      <c r="D429" s="204" t="s">
        <v>169</v>
      </c>
      <c r="E429" s="204" t="s">
        <v>647</v>
      </c>
      <c r="F429" s="241">
        <v>0</v>
      </c>
      <c r="G429" s="242" t="s">
        <v>190</v>
      </c>
    </row>
    <row r="430" spans="1:7">
      <c r="A430" s="204" t="s">
        <v>106</v>
      </c>
      <c r="B430" s="204" t="s">
        <v>664</v>
      </c>
      <c r="C430" s="204" t="s">
        <v>665</v>
      </c>
      <c r="D430" s="204" t="s">
        <v>169</v>
      </c>
      <c r="E430" s="204" t="s">
        <v>647</v>
      </c>
      <c r="F430" s="242" t="s">
        <v>190</v>
      </c>
      <c r="G430" s="241">
        <v>2.3683801907484901E-2</v>
      </c>
    </row>
    <row r="431" spans="1:7">
      <c r="A431" s="204" t="s">
        <v>106</v>
      </c>
      <c r="B431" s="204" t="s">
        <v>666</v>
      </c>
      <c r="C431" s="204" t="s">
        <v>667</v>
      </c>
      <c r="D431" s="204" t="s">
        <v>169</v>
      </c>
      <c r="E431" s="204" t="s">
        <v>647</v>
      </c>
      <c r="F431" s="242" t="s">
        <v>190</v>
      </c>
      <c r="G431" s="241">
        <v>0.42929226203450099</v>
      </c>
    </row>
    <row r="432" spans="1:7">
      <c r="A432" s="204" t="s">
        <v>106</v>
      </c>
      <c r="B432" s="204" t="s">
        <v>668</v>
      </c>
      <c r="C432" s="204" t="s">
        <v>669</v>
      </c>
      <c r="D432" s="204" t="s">
        <v>169</v>
      </c>
      <c r="E432" s="204" t="s">
        <v>647</v>
      </c>
      <c r="F432" s="242" t="s">
        <v>190</v>
      </c>
      <c r="G432" s="241">
        <v>0</v>
      </c>
    </row>
    <row r="433" spans="1:7">
      <c r="A433" s="204" t="s">
        <v>106</v>
      </c>
      <c r="B433" s="204" t="s">
        <v>670</v>
      </c>
      <c r="C433" s="204" t="s">
        <v>671</v>
      </c>
      <c r="D433" s="204" t="s">
        <v>169</v>
      </c>
      <c r="E433" s="204" t="s">
        <v>647</v>
      </c>
      <c r="F433" s="242" t="s">
        <v>190</v>
      </c>
      <c r="G433" s="241">
        <v>0</v>
      </c>
    </row>
    <row r="434" spans="1:7">
      <c r="A434" s="204" t="s">
        <v>106</v>
      </c>
      <c r="B434" s="204" t="s">
        <v>672</v>
      </c>
      <c r="C434" s="204" t="s">
        <v>673</v>
      </c>
      <c r="D434" s="204" t="s">
        <v>169</v>
      </c>
      <c r="E434" s="204" t="s">
        <v>647</v>
      </c>
      <c r="F434" s="242" t="s">
        <v>190</v>
      </c>
      <c r="G434" s="241">
        <v>0</v>
      </c>
    </row>
    <row r="435" spans="1:7">
      <c r="A435" s="204" t="s">
        <v>106</v>
      </c>
      <c r="B435" s="204" t="s">
        <v>674</v>
      </c>
      <c r="C435" s="204" t="s">
        <v>675</v>
      </c>
      <c r="D435" s="204" t="s">
        <v>169</v>
      </c>
      <c r="E435" s="204" t="s">
        <v>647</v>
      </c>
      <c r="F435" s="241">
        <v>0</v>
      </c>
      <c r="G435" s="242" t="s">
        <v>190</v>
      </c>
    </row>
    <row r="436" spans="1:7">
      <c r="A436" s="204" t="s">
        <v>106</v>
      </c>
      <c r="B436" s="204" t="s">
        <v>676</v>
      </c>
      <c r="C436" s="204" t="s">
        <v>677</v>
      </c>
      <c r="D436" s="204" t="s">
        <v>169</v>
      </c>
      <c r="E436" s="204" t="s">
        <v>647</v>
      </c>
      <c r="F436" s="241">
        <v>0</v>
      </c>
      <c r="G436" s="242" t="s">
        <v>190</v>
      </c>
    </row>
    <row r="437" spans="1:7">
      <c r="A437" s="204" t="s">
        <v>106</v>
      </c>
      <c r="B437" s="204" t="s">
        <v>678</v>
      </c>
      <c r="C437" s="204" t="s">
        <v>679</v>
      </c>
      <c r="D437" s="204" t="s">
        <v>169</v>
      </c>
      <c r="E437" s="204" t="s">
        <v>647</v>
      </c>
      <c r="F437" s="241">
        <v>0</v>
      </c>
      <c r="G437" s="242" t="s">
        <v>190</v>
      </c>
    </row>
    <row r="438" spans="1:7">
      <c r="A438" s="204" t="s">
        <v>106</v>
      </c>
      <c r="B438" s="204" t="s">
        <v>680</v>
      </c>
      <c r="C438" s="204" t="s">
        <v>681</v>
      </c>
      <c r="D438" s="204" t="s">
        <v>169</v>
      </c>
      <c r="E438" s="204" t="s">
        <v>647</v>
      </c>
      <c r="F438" s="241">
        <v>0</v>
      </c>
      <c r="G438" s="242" t="s">
        <v>190</v>
      </c>
    </row>
    <row r="439" spans="1:7">
      <c r="A439" s="204" t="s">
        <v>106</v>
      </c>
      <c r="B439" s="204" t="s">
        <v>682</v>
      </c>
      <c r="C439" s="204" t="s">
        <v>683</v>
      </c>
      <c r="D439" s="204" t="s">
        <v>169</v>
      </c>
      <c r="E439" s="204" t="s">
        <v>647</v>
      </c>
      <c r="F439" s="241">
        <v>0</v>
      </c>
      <c r="G439" s="242" t="s">
        <v>190</v>
      </c>
    </row>
    <row r="440" spans="1:7">
      <c r="A440" s="204" t="s">
        <v>106</v>
      </c>
      <c r="B440" s="204" t="s">
        <v>684</v>
      </c>
      <c r="C440" s="204" t="s">
        <v>685</v>
      </c>
      <c r="D440" s="204" t="s">
        <v>169</v>
      </c>
      <c r="E440" s="204" t="s">
        <v>647</v>
      </c>
      <c r="F440" s="241">
        <v>0</v>
      </c>
      <c r="G440" s="242" t="s">
        <v>190</v>
      </c>
    </row>
    <row r="441" spans="1:7">
      <c r="A441" s="204" t="s">
        <v>106</v>
      </c>
      <c r="B441" s="204" t="s">
        <v>686</v>
      </c>
      <c r="C441" s="204" t="s">
        <v>687</v>
      </c>
      <c r="D441" s="204" t="s">
        <v>169</v>
      </c>
      <c r="E441" s="204" t="s">
        <v>647</v>
      </c>
      <c r="F441" s="241">
        <v>0</v>
      </c>
      <c r="G441" s="242" t="s">
        <v>190</v>
      </c>
    </row>
    <row r="442" spans="1:7">
      <c r="A442" s="204" t="s">
        <v>106</v>
      </c>
      <c r="B442" s="204" t="s">
        <v>688</v>
      </c>
      <c r="C442" s="204" t="s">
        <v>689</v>
      </c>
      <c r="D442" s="204" t="s">
        <v>169</v>
      </c>
      <c r="E442" s="204" t="s">
        <v>647</v>
      </c>
      <c r="F442" s="241">
        <v>0</v>
      </c>
      <c r="G442" s="242" t="s">
        <v>190</v>
      </c>
    </row>
  </sheetData>
  <pageMargins left="0.70866141732283472" right="0.70866141732283472" top="0.74803149606299213" bottom="0.74803149606299213" header="0.31496062992125984" footer="0.31496062992125984"/>
  <pageSetup paperSize="8" scale="79" fitToHeight="0" orientation="landscape" r:id="rId1"/>
  <headerFooter>
    <oddHeader>&amp;L&amp;F&amp;C&amp;A</oddHeader>
    <oddFooter>&amp;LPrinted on &amp;D at &amp;T&amp;CPage &amp;P of &amp;N&amp;ROfwat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7CF33-E2BF-46F0-8CEE-5648DD42C443}">
  <sheetPr>
    <tabColor rgb="FFFFDB8E"/>
    <outlinePr summaryBelow="0" summaryRight="0"/>
    <pageSetUpPr fitToPage="1"/>
  </sheetPr>
  <dimension ref="A1:AAE261"/>
  <sheetViews>
    <sheetView showGridLines="0" defaultGridColor="0" colorId="22" zoomScale="80" zoomScaleNormal="80" zoomScaleSheetLayoutView="70" workbookViewId="0">
      <pane xSplit="9" ySplit="5" topLeftCell="J203" activePane="bottomRight" state="frozen"/>
      <selection pane="bottomRight" activeCell="F219" sqref="F219"/>
      <selection pane="bottomLeft"/>
      <selection pane="topRight"/>
    </sheetView>
  </sheetViews>
  <sheetFormatPr defaultColWidth="0" defaultRowHeight="12.95" outlineLevelRow="3"/>
  <cols>
    <col min="1" max="1" width="10.83203125" style="10" customWidth="1"/>
    <col min="2" max="2" width="38" style="10" customWidth="1"/>
    <col min="3" max="3" width="2" style="19" customWidth="1"/>
    <col min="4" max="4" width="1.5" style="65" customWidth="1"/>
    <col min="5" max="5" width="126.5" style="24" customWidth="1"/>
    <col min="6" max="6" width="13.6640625" style="24" customWidth="1"/>
    <col min="7" max="7" width="13.1640625" style="24" bestFit="1" customWidth="1"/>
    <col min="8" max="8" width="7" style="24" bestFit="1" customWidth="1"/>
    <col min="9" max="9" width="3.5" style="24" customWidth="1"/>
    <col min="10" max="17" width="11.83203125" style="24" bestFit="1" customWidth="1"/>
    <col min="18" max="22" width="11.83203125" style="24" customWidth="1"/>
    <col min="23" max="23" width="11.83203125" style="24" bestFit="1" customWidth="1"/>
    <col min="24" max="708" width="15.1640625" style="24" hidden="1" customWidth="1"/>
    <col min="709" max="16384" width="15.1640625" style="24" hidden="1"/>
  </cols>
  <sheetData>
    <row r="1" spans="1:707" s="1" customFormat="1" ht="30.95">
      <c r="A1" s="1" t="e">
        <f ca="1">RIGHT(CELL("filename", A1), LEN(CELL("filename", A1)) - SEARCH("]", CELL("filename", A1)))</f>
        <v>#VALUE!</v>
      </c>
    </row>
    <row r="2" spans="1:707" s="30" customFormat="1">
      <c r="A2" s="18"/>
      <c r="B2" s="18"/>
      <c r="C2" s="27"/>
      <c r="D2" s="25"/>
      <c r="E2" s="33" t="s">
        <v>694</v>
      </c>
      <c r="F2" s="29">
        <v>0</v>
      </c>
      <c r="G2" s="28" t="s">
        <v>695</v>
      </c>
      <c r="H2" s="9"/>
      <c r="I2" s="9"/>
      <c r="J2" s="5">
        <f>Time!J$12</f>
        <v>42825</v>
      </c>
      <c r="K2" s="5">
        <f>Time!K$12</f>
        <v>43190</v>
      </c>
      <c r="L2" s="5">
        <f>Time!L$12</f>
        <v>43555</v>
      </c>
      <c r="M2" s="5">
        <f>Time!M$12</f>
        <v>43921</v>
      </c>
      <c r="N2" s="5">
        <f>Time!N$12</f>
        <v>44286</v>
      </c>
      <c r="O2" s="5">
        <f>Time!O$12</f>
        <v>44651</v>
      </c>
      <c r="P2" s="5">
        <f>Time!P$12</f>
        <v>45016</v>
      </c>
      <c r="Q2" s="5">
        <f>Time!Q$12</f>
        <v>45382</v>
      </c>
      <c r="R2" s="5">
        <f>Time!R$12</f>
        <v>45747</v>
      </c>
      <c r="S2" s="5">
        <f>Time!S$12</f>
        <v>46112</v>
      </c>
      <c r="T2" s="5">
        <f>Time!T$12</f>
        <v>46477</v>
      </c>
      <c r="U2" s="5">
        <f>Time!U$12</f>
        <v>46843</v>
      </c>
      <c r="V2" s="5">
        <f>Time!V$12</f>
        <v>47208</v>
      </c>
      <c r="W2" s="5">
        <f>Time!W$12</f>
        <v>47573</v>
      </c>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row>
    <row r="3" spans="1:707" s="30" customFormat="1">
      <c r="A3" s="18"/>
      <c r="B3" s="18"/>
      <c r="C3" s="27"/>
      <c r="D3" s="25"/>
      <c r="E3" s="4" t="s">
        <v>696</v>
      </c>
      <c r="F3" s="9"/>
      <c r="G3" s="9"/>
      <c r="H3" s="9"/>
      <c r="I3" s="9"/>
      <c r="J3" s="2" t="str">
        <f>Time!J$40</f>
        <v/>
      </c>
      <c r="K3" s="2" t="str">
        <f>Time!K$40</f>
        <v/>
      </c>
      <c r="L3" s="2" t="str">
        <f>Time!L$40</f>
        <v/>
      </c>
      <c r="M3" s="2" t="str">
        <f>Time!M$40</f>
        <v/>
      </c>
      <c r="N3" s="2" t="str">
        <f>Time!N$40</f>
        <v/>
      </c>
      <c r="O3" s="2" t="str">
        <f>Time!O$40</f>
        <v/>
      </c>
      <c r="P3" s="2" t="str">
        <f>Time!P$40</f>
        <v/>
      </c>
      <c r="Q3" s="2" t="str">
        <f>Time!Q$40</f>
        <v/>
      </c>
      <c r="R3" s="2" t="str">
        <f>Time!R$40</f>
        <v/>
      </c>
      <c r="S3" s="2" t="str">
        <f>Time!S$40</f>
        <v>PR24</v>
      </c>
      <c r="T3" s="2" t="str">
        <f>Time!T$40</f>
        <v>PR24</v>
      </c>
      <c r="U3" s="2" t="str">
        <f>Time!U$40</f>
        <v>PR24</v>
      </c>
      <c r="V3" s="2" t="str">
        <f>Time!V$40</f>
        <v>PR24</v>
      </c>
      <c r="W3" s="2" t="str">
        <f>Time!W$40</f>
        <v>PR24</v>
      </c>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row>
    <row r="4" spans="1:707" s="30" customFormat="1">
      <c r="A4" s="18"/>
      <c r="B4" s="18"/>
      <c r="C4" s="27"/>
      <c r="D4" s="25"/>
      <c r="E4" s="7" t="s">
        <v>697</v>
      </c>
      <c r="F4" s="13"/>
      <c r="G4" s="13"/>
      <c r="H4" s="9"/>
      <c r="I4" s="9"/>
      <c r="J4" s="7">
        <f xml:space="preserve"> Time!J$45</f>
        <v>2017</v>
      </c>
      <c r="K4" s="7">
        <f xml:space="preserve"> Time!K$45</f>
        <v>2018</v>
      </c>
      <c r="L4" s="7">
        <f xml:space="preserve"> Time!L$45</f>
        <v>2019</v>
      </c>
      <c r="M4" s="7">
        <f xml:space="preserve"> Time!M$45</f>
        <v>2020</v>
      </c>
      <c r="N4" s="7">
        <f xml:space="preserve"> Time!N$45</f>
        <v>2021</v>
      </c>
      <c r="O4" s="7">
        <f xml:space="preserve"> Time!O$45</f>
        <v>2022</v>
      </c>
      <c r="P4" s="7">
        <f xml:space="preserve"> Time!P$45</f>
        <v>2023</v>
      </c>
      <c r="Q4" s="7">
        <f xml:space="preserve"> Time!Q$45</f>
        <v>2024</v>
      </c>
      <c r="R4" s="7">
        <f xml:space="preserve"> Time!R$45</f>
        <v>2025</v>
      </c>
      <c r="S4" s="7">
        <f xml:space="preserve"> Time!S$45</f>
        <v>2026</v>
      </c>
      <c r="T4" s="7">
        <f xml:space="preserve"> Time!T$45</f>
        <v>2027</v>
      </c>
      <c r="U4" s="7">
        <f xml:space="preserve"> Time!U$45</f>
        <v>2028</v>
      </c>
      <c r="V4" s="7">
        <f xml:space="preserve"> Time!V$45</f>
        <v>2029</v>
      </c>
      <c r="W4" s="7">
        <f xml:space="preserve"> Time!W$45</f>
        <v>2030</v>
      </c>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row>
    <row r="5" spans="1:707" s="30" customFormat="1">
      <c r="A5" s="18" t="s">
        <v>698</v>
      </c>
      <c r="B5" s="18" t="s">
        <v>699</v>
      </c>
      <c r="C5" s="27"/>
      <c r="D5" s="25"/>
      <c r="E5" s="4" t="s">
        <v>700</v>
      </c>
      <c r="F5" s="12" t="s">
        <v>594</v>
      </c>
      <c r="G5" s="12" t="s">
        <v>137</v>
      </c>
      <c r="H5" s="12" t="s">
        <v>701</v>
      </c>
      <c r="I5" s="9"/>
      <c r="J5" s="4">
        <f>Time!J$15</f>
        <v>1</v>
      </c>
      <c r="K5" s="4">
        <f>Time!K$15</f>
        <v>2</v>
      </c>
      <c r="L5" s="4">
        <f>Time!L$15</f>
        <v>3</v>
      </c>
      <c r="M5" s="4">
        <f>Time!M$15</f>
        <v>4</v>
      </c>
      <c r="N5" s="4">
        <f>Time!N$15</f>
        <v>5</v>
      </c>
      <c r="O5" s="4">
        <f>Time!O$15</f>
        <v>6</v>
      </c>
      <c r="P5" s="4">
        <f>Time!P$15</f>
        <v>7</v>
      </c>
      <c r="Q5" s="4">
        <f>Time!Q$15</f>
        <v>8</v>
      </c>
      <c r="R5" s="4">
        <f>Time!R$15</f>
        <v>9</v>
      </c>
      <c r="S5" s="4">
        <f>Time!S$15</f>
        <v>10</v>
      </c>
      <c r="T5" s="4">
        <f>Time!T$15</f>
        <v>11</v>
      </c>
      <c r="U5" s="4">
        <f>Time!U$15</f>
        <v>12</v>
      </c>
      <c r="V5" s="4">
        <f>Time!V$15</f>
        <v>13</v>
      </c>
      <c r="W5" s="4">
        <f>Time!W$15</f>
        <v>14</v>
      </c>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row>
    <row r="6" spans="1:707" s="13" customFormat="1">
      <c r="A6" s="12"/>
      <c r="B6" s="12"/>
      <c r="C6" s="54"/>
      <c r="D6" s="61"/>
    </row>
    <row r="7" spans="1:707" s="13" customFormat="1">
      <c r="A7" s="12"/>
      <c r="B7" s="12"/>
      <c r="C7" s="54"/>
      <c r="D7" s="61"/>
    </row>
    <row r="8" spans="1:707">
      <c r="A8" s="85" t="s">
        <v>702</v>
      </c>
      <c r="B8" s="85"/>
      <c r="C8" s="84"/>
      <c r="D8" s="83"/>
      <c r="E8" s="82"/>
      <c r="F8" s="82"/>
      <c r="G8" s="82"/>
      <c r="H8" s="82"/>
      <c r="I8" s="82"/>
      <c r="J8" s="82"/>
      <c r="K8" s="82"/>
      <c r="L8" s="82"/>
      <c r="M8" s="82"/>
      <c r="N8" s="82"/>
      <c r="O8" s="82"/>
      <c r="P8" s="82"/>
      <c r="Q8" s="82"/>
      <c r="R8" s="82"/>
      <c r="S8" s="82"/>
      <c r="T8" s="82"/>
      <c r="U8" s="82"/>
      <c r="V8" s="82"/>
      <c r="W8" s="82"/>
    </row>
    <row r="9" spans="1:707" outlineLevel="1">
      <c r="A9" s="13"/>
      <c r="B9" s="13"/>
      <c r="E9" s="55" t="s">
        <v>703</v>
      </c>
      <c r="F9" s="95">
        <v>42461</v>
      </c>
      <c r="G9" s="24" t="s">
        <v>704</v>
      </c>
    </row>
    <row r="10" spans="1:707" outlineLevel="1">
      <c r="A10" s="13"/>
      <c r="B10" s="13"/>
      <c r="E10" s="24" t="s">
        <v>705</v>
      </c>
      <c r="F10" s="96">
        <v>3</v>
      </c>
    </row>
    <row r="11" spans="1:707" outlineLevel="1">
      <c r="A11" s="13"/>
      <c r="B11" s="13"/>
      <c r="E11" s="24" t="s">
        <v>706</v>
      </c>
      <c r="F11" s="96">
        <v>12</v>
      </c>
      <c r="G11" s="24" t="s">
        <v>707</v>
      </c>
    </row>
    <row r="12" spans="1:707" outlineLevel="1">
      <c r="A12" s="13"/>
      <c r="B12" s="13"/>
      <c r="E12" s="24" t="s">
        <v>708</v>
      </c>
      <c r="F12" s="95">
        <v>45748</v>
      </c>
      <c r="G12" s="24" t="s">
        <v>704</v>
      </c>
    </row>
    <row r="13" spans="1:707" outlineLevel="1">
      <c r="A13" s="13"/>
      <c r="B13" s="13"/>
      <c r="E13" s="24" t="s">
        <v>709</v>
      </c>
      <c r="F13" s="95">
        <v>47573</v>
      </c>
      <c r="G13" s="24" t="s">
        <v>704</v>
      </c>
    </row>
    <row r="14" spans="1:707" outlineLevel="1">
      <c r="A14" s="13"/>
      <c r="B14" s="13"/>
      <c r="E14" s="24" t="s">
        <v>710</v>
      </c>
      <c r="F14" s="184" t="str">
        <f xml:space="preserve"> InpActive!$A$4</f>
        <v>TMS</v>
      </c>
      <c r="G14" s="24" t="s">
        <v>711</v>
      </c>
    </row>
    <row r="15" spans="1:707">
      <c r="A15" s="13"/>
      <c r="B15" s="13"/>
    </row>
    <row r="16" spans="1:707">
      <c r="A16" s="85" t="s">
        <v>712</v>
      </c>
      <c r="B16" s="85"/>
      <c r="C16" s="84"/>
      <c r="D16" s="83"/>
      <c r="E16" s="82"/>
      <c r="F16" s="82"/>
      <c r="G16" s="82"/>
      <c r="H16" s="82"/>
      <c r="I16" s="82"/>
      <c r="J16" s="82"/>
      <c r="K16" s="82"/>
      <c r="L16" s="82"/>
      <c r="M16" s="82"/>
      <c r="N16" s="82"/>
      <c r="O16" s="82"/>
      <c r="P16" s="82"/>
      <c r="Q16" s="82"/>
      <c r="R16" s="82"/>
      <c r="S16" s="82"/>
      <c r="T16" s="82"/>
      <c r="U16" s="82"/>
      <c r="V16" s="82"/>
      <c r="W16" s="82"/>
    </row>
    <row r="17" spans="1:18" outlineLevel="1">
      <c r="A17" s="21"/>
      <c r="B17" s="21"/>
      <c r="C17" s="116"/>
      <c r="D17" s="117"/>
    </row>
    <row r="18" spans="1:18" outlineLevel="1">
      <c r="A18" s="13"/>
      <c r="B18" s="13"/>
      <c r="C18" s="86" t="s">
        <v>713</v>
      </c>
    </row>
    <row r="19" spans="1:18" outlineLevel="3">
      <c r="A19" s="21"/>
      <c r="B19" s="13"/>
      <c r="C19" s="103"/>
      <c r="D19" s="104"/>
      <c r="E19" s="107" t="s">
        <v>714</v>
      </c>
      <c r="F19" s="107"/>
      <c r="G19" s="107" t="s">
        <v>715</v>
      </c>
      <c r="H19" s="107"/>
      <c r="I19" s="107"/>
    </row>
    <row r="20" spans="1:18" outlineLevel="3">
      <c r="A20" s="13"/>
      <c r="B20" s="21" t="s">
        <v>141</v>
      </c>
      <c r="E20" s="87" t="s">
        <v>716</v>
      </c>
      <c r="F20" s="87"/>
      <c r="G20" s="87" t="s">
        <v>717</v>
      </c>
      <c r="H20" s="87"/>
      <c r="I20" s="87"/>
      <c r="J20" s="149">
        <v>100.6</v>
      </c>
      <c r="K20" s="149">
        <v>103.2</v>
      </c>
      <c r="L20" s="149">
        <v>105.5</v>
      </c>
      <c r="M20" s="149">
        <v>107.6</v>
      </c>
      <c r="N20" s="149">
        <v>108.6</v>
      </c>
      <c r="O20" s="149">
        <v>110.4</v>
      </c>
      <c r="P20" s="149">
        <v>119</v>
      </c>
      <c r="Q20" s="182">
        <f xml:space="preserve"> InpActive!F4</f>
        <v>128.30000000000001</v>
      </c>
      <c r="R20" s="183">
        <f xml:space="preserve"> InpActive!G4</f>
        <v>130.78040132655698</v>
      </c>
    </row>
    <row r="21" spans="1:18" outlineLevel="3">
      <c r="A21" s="13"/>
      <c r="B21" s="21" t="s">
        <v>145</v>
      </c>
      <c r="E21" s="87" t="s">
        <v>718</v>
      </c>
      <c r="F21" s="87"/>
      <c r="G21" s="87" t="s">
        <v>717</v>
      </c>
      <c r="H21" s="87"/>
      <c r="I21" s="87"/>
      <c r="J21" s="149">
        <v>100.8</v>
      </c>
      <c r="K21" s="149">
        <v>103.5</v>
      </c>
      <c r="L21" s="149">
        <v>105.9</v>
      </c>
      <c r="M21" s="149">
        <v>107.9</v>
      </c>
      <c r="N21" s="149">
        <v>108.6</v>
      </c>
      <c r="O21" s="149">
        <v>111</v>
      </c>
      <c r="P21" s="149">
        <v>119.7</v>
      </c>
      <c r="Q21" s="182">
        <f xml:space="preserve"> InpActive!F5</f>
        <v>129.1</v>
      </c>
      <c r="R21" s="183">
        <f xml:space="preserve"> InpActive!G5</f>
        <v>131.04157478721001</v>
      </c>
    </row>
    <row r="22" spans="1:18" outlineLevel="3">
      <c r="A22" s="13"/>
      <c r="B22" s="21" t="s">
        <v>147</v>
      </c>
      <c r="E22" s="87" t="s">
        <v>719</v>
      </c>
      <c r="F22" s="87"/>
      <c r="G22" s="87" t="s">
        <v>717</v>
      </c>
      <c r="H22" s="87"/>
      <c r="I22" s="87"/>
      <c r="J22" s="149">
        <v>101</v>
      </c>
      <c r="K22" s="149">
        <v>103.5</v>
      </c>
      <c r="L22" s="149">
        <v>105.9</v>
      </c>
      <c r="M22" s="149">
        <v>107.9</v>
      </c>
      <c r="N22" s="149">
        <v>108.8</v>
      </c>
      <c r="O22" s="149">
        <v>111.4</v>
      </c>
      <c r="P22" s="149">
        <v>120.5</v>
      </c>
      <c r="Q22" s="182">
        <f xml:space="preserve"> InpActive!F6</f>
        <v>129.4</v>
      </c>
      <c r="R22" s="183">
        <f xml:space="preserve"> InpActive!G6</f>
        <v>131.30326982124757</v>
      </c>
    </row>
    <row r="23" spans="1:18" outlineLevel="3">
      <c r="A23" s="13"/>
      <c r="B23" s="21" t="s">
        <v>149</v>
      </c>
      <c r="E23" s="87" t="s">
        <v>720</v>
      </c>
      <c r="F23" s="87"/>
      <c r="G23" s="87" t="s">
        <v>717</v>
      </c>
      <c r="H23" s="87"/>
      <c r="I23" s="87"/>
      <c r="J23" s="149">
        <v>100.9</v>
      </c>
      <c r="K23" s="149">
        <v>103.5</v>
      </c>
      <c r="L23" s="149">
        <v>105.9</v>
      </c>
      <c r="M23" s="149">
        <v>108</v>
      </c>
      <c r="N23" s="149">
        <v>109.2</v>
      </c>
      <c r="O23" s="149">
        <v>111.4</v>
      </c>
      <c r="P23" s="149">
        <v>121.2</v>
      </c>
      <c r="Q23" s="182">
        <f xml:space="preserve"> InpActive!F7</f>
        <v>129</v>
      </c>
      <c r="R23" s="183">
        <f xml:space="preserve"> InpActive!G7</f>
        <v>131.56548747027162</v>
      </c>
    </row>
    <row r="24" spans="1:18" outlineLevel="3">
      <c r="A24" s="13"/>
      <c r="B24" s="21" t="s">
        <v>151</v>
      </c>
      <c r="E24" s="87" t="s">
        <v>721</v>
      </c>
      <c r="F24" s="87"/>
      <c r="G24" s="87" t="s">
        <v>717</v>
      </c>
      <c r="H24" s="87"/>
      <c r="I24" s="87"/>
      <c r="J24" s="149">
        <v>101.2</v>
      </c>
      <c r="K24" s="149">
        <v>104</v>
      </c>
      <c r="L24" s="149">
        <v>106.5</v>
      </c>
      <c r="M24" s="149">
        <v>108.3</v>
      </c>
      <c r="N24" s="149">
        <v>108.8</v>
      </c>
      <c r="O24" s="149">
        <v>112.1</v>
      </c>
      <c r="P24" s="149">
        <v>121.8</v>
      </c>
      <c r="Q24" s="182">
        <f xml:space="preserve"> InpActive!F8</f>
        <v>129.4</v>
      </c>
      <c r="R24" s="183">
        <f xml:space="preserve"> InpActive!G8</f>
        <v>131.82822877796431</v>
      </c>
    </row>
    <row r="25" spans="1:18" outlineLevel="3">
      <c r="A25" s="13"/>
      <c r="B25" s="21" t="s">
        <v>153</v>
      </c>
      <c r="E25" s="87" t="s">
        <v>722</v>
      </c>
      <c r="F25" s="87"/>
      <c r="G25" s="87" t="s">
        <v>717</v>
      </c>
      <c r="H25" s="87"/>
      <c r="I25" s="87"/>
      <c r="J25" s="149">
        <v>101.5</v>
      </c>
      <c r="K25" s="149">
        <v>104.3</v>
      </c>
      <c r="L25" s="149">
        <v>106.6</v>
      </c>
      <c r="M25" s="149">
        <v>108.4</v>
      </c>
      <c r="N25" s="149">
        <v>109.2</v>
      </c>
      <c r="O25" s="149">
        <v>112.4</v>
      </c>
      <c r="P25" s="149">
        <v>122.3</v>
      </c>
      <c r="Q25" s="182">
        <f xml:space="preserve"> InpActive!F9</f>
        <v>130.1</v>
      </c>
      <c r="R25" s="183">
        <f xml:space="preserve"> InpActive!G9</f>
        <v>132.09149479009199</v>
      </c>
    </row>
    <row r="26" spans="1:18" outlineLevel="3">
      <c r="A26" s="13"/>
      <c r="B26" s="21" t="s">
        <v>155</v>
      </c>
      <c r="E26" s="87" t="s">
        <v>723</v>
      </c>
      <c r="F26" s="87"/>
      <c r="G26" s="87" t="s">
        <v>717</v>
      </c>
      <c r="H26" s="87"/>
      <c r="I26" s="87"/>
      <c r="J26" s="149">
        <v>101.6</v>
      </c>
      <c r="K26" s="149">
        <v>104.4</v>
      </c>
      <c r="L26" s="149">
        <v>106.7</v>
      </c>
      <c r="M26" s="149">
        <v>108.3</v>
      </c>
      <c r="N26" s="149">
        <v>109.2</v>
      </c>
      <c r="O26" s="149">
        <v>113.4</v>
      </c>
      <c r="P26" s="149">
        <v>124.3</v>
      </c>
      <c r="Q26" s="182">
        <f xml:space="preserve"> InpActive!F10</f>
        <v>130.19999999999999</v>
      </c>
      <c r="R26" s="183">
        <f xml:space="preserve"> InpActive!G10</f>
        <v>132.35528655450946</v>
      </c>
    </row>
    <row r="27" spans="1:18" outlineLevel="3">
      <c r="A27" s="13"/>
      <c r="B27" s="21" t="s">
        <v>157</v>
      </c>
      <c r="E27" s="87" t="s">
        <v>724</v>
      </c>
      <c r="F27" s="87"/>
      <c r="G27" s="87" t="s">
        <v>717</v>
      </c>
      <c r="H27" s="87"/>
      <c r="I27" s="87"/>
      <c r="J27" s="149">
        <v>101.8</v>
      </c>
      <c r="K27" s="149">
        <v>104.7</v>
      </c>
      <c r="L27" s="149">
        <v>106.9</v>
      </c>
      <c r="M27" s="149">
        <v>108.5</v>
      </c>
      <c r="N27" s="149">
        <v>109.1</v>
      </c>
      <c r="O27" s="149">
        <v>114.1</v>
      </c>
      <c r="P27" s="149">
        <v>124.8</v>
      </c>
      <c r="Q27" s="182">
        <f xml:space="preserve"> InpActive!F11</f>
        <v>130</v>
      </c>
      <c r="R27" s="183">
        <f xml:space="preserve"> InpActive!G11</f>
        <v>132.61960512116417</v>
      </c>
    </row>
    <row r="28" spans="1:18" outlineLevel="3">
      <c r="A28" s="13"/>
      <c r="B28" s="21" t="s">
        <v>159</v>
      </c>
      <c r="E28" s="87" t="s">
        <v>725</v>
      </c>
      <c r="F28" s="87"/>
      <c r="G28" s="87" t="s">
        <v>717</v>
      </c>
      <c r="H28" s="87"/>
      <c r="I28" s="87"/>
      <c r="J28" s="149">
        <v>102.2</v>
      </c>
      <c r="K28" s="149">
        <v>105</v>
      </c>
      <c r="L28" s="149">
        <v>107.1</v>
      </c>
      <c r="M28" s="149">
        <v>108.5</v>
      </c>
      <c r="N28" s="149">
        <v>109.4</v>
      </c>
      <c r="O28" s="149">
        <v>114.7</v>
      </c>
      <c r="P28" s="149">
        <v>125.3</v>
      </c>
      <c r="Q28" s="182">
        <f xml:space="preserve"> InpActive!F12</f>
        <v>130.5</v>
      </c>
      <c r="R28" s="183">
        <f xml:space="preserve"> InpActive!G12</f>
        <v>132.88445154210032</v>
      </c>
    </row>
    <row r="29" spans="1:18" outlineLevel="3">
      <c r="A29" s="13"/>
      <c r="B29" s="21" t="s">
        <v>161</v>
      </c>
      <c r="E29" s="87" t="s">
        <v>726</v>
      </c>
      <c r="F29" s="87"/>
      <c r="G29" s="87" t="s">
        <v>717</v>
      </c>
      <c r="H29" s="87"/>
      <c r="I29" s="87"/>
      <c r="J29" s="149">
        <v>101.8</v>
      </c>
      <c r="K29" s="149">
        <v>104.5</v>
      </c>
      <c r="L29" s="149">
        <v>106.4</v>
      </c>
      <c r="M29" s="149">
        <v>108.3</v>
      </c>
      <c r="N29" s="149">
        <v>109.3</v>
      </c>
      <c r="O29" s="149">
        <v>114.6</v>
      </c>
      <c r="P29" s="149">
        <v>124.8</v>
      </c>
      <c r="Q29" s="182">
        <f xml:space="preserve"> InpActive!F13</f>
        <v>130</v>
      </c>
      <c r="R29" s="183">
        <f xml:space="preserve"> InpActive!G13</f>
        <v>132.95933237383022</v>
      </c>
    </row>
    <row r="30" spans="1:18" outlineLevel="3">
      <c r="A30" s="13"/>
      <c r="B30" s="21" t="s">
        <v>163</v>
      </c>
      <c r="E30" s="87" t="s">
        <v>727</v>
      </c>
      <c r="F30" s="87"/>
      <c r="G30" s="87" t="s">
        <v>717</v>
      </c>
      <c r="H30" s="87"/>
      <c r="I30" s="87"/>
      <c r="J30" s="149">
        <v>102.4</v>
      </c>
      <c r="K30" s="149">
        <v>104.9</v>
      </c>
      <c r="L30" s="149">
        <v>106.8</v>
      </c>
      <c r="M30" s="149">
        <v>108.6</v>
      </c>
      <c r="N30" s="149">
        <v>109.4</v>
      </c>
      <c r="O30" s="149">
        <v>115.4</v>
      </c>
      <c r="P30" s="149">
        <v>126</v>
      </c>
      <c r="Q30" s="182">
        <f xml:space="preserve"> InpActive!F14</f>
        <v>130.25961496937231</v>
      </c>
      <c r="R30" s="183">
        <f xml:space="preserve"> InpActive!G14</f>
        <v>133.03425540115859</v>
      </c>
    </row>
    <row r="31" spans="1:18" outlineLevel="2">
      <c r="A31" s="13"/>
      <c r="B31" s="21" t="s">
        <v>165</v>
      </c>
      <c r="E31" s="87" t="s">
        <v>728</v>
      </c>
      <c r="F31" s="87"/>
      <c r="G31" s="87" t="s">
        <v>717</v>
      </c>
      <c r="H31" s="87"/>
      <c r="I31" s="87"/>
      <c r="J31" s="149">
        <v>102.7</v>
      </c>
      <c r="K31" s="149">
        <v>105.1</v>
      </c>
      <c r="L31" s="149">
        <v>107</v>
      </c>
      <c r="M31" s="149">
        <v>108.6</v>
      </c>
      <c r="N31" s="149">
        <v>109.7</v>
      </c>
      <c r="O31" s="149">
        <v>116.5</v>
      </c>
      <c r="P31" s="149">
        <v>126.8</v>
      </c>
      <c r="Q31" s="182">
        <f xml:space="preserve"> InpActive!F15</f>
        <v>130.51974839976248</v>
      </c>
      <c r="R31" s="183">
        <f xml:space="preserve"> InpActive!G15</f>
        <v>133.1092206478628</v>
      </c>
    </row>
    <row r="32" spans="1:18" outlineLevel="1">
      <c r="A32" s="13"/>
      <c r="B32" s="13"/>
    </row>
    <row r="33" spans="1:7" outlineLevel="1">
      <c r="A33" s="13"/>
      <c r="B33" s="13"/>
      <c r="C33" s="86" t="s">
        <v>729</v>
      </c>
    </row>
    <row r="34" spans="1:7" outlineLevel="2">
      <c r="A34" s="13"/>
      <c r="B34" s="13"/>
      <c r="E34" s="87" t="s">
        <v>730</v>
      </c>
      <c r="F34" s="97">
        <f xml:space="preserve"> $P20</f>
        <v>119</v>
      </c>
      <c r="G34" s="24" t="s">
        <v>717</v>
      </c>
    </row>
    <row r="35" spans="1:7" outlineLevel="2">
      <c r="A35" s="13"/>
      <c r="B35" s="13"/>
      <c r="E35" s="87" t="s">
        <v>731</v>
      </c>
      <c r="F35" s="97">
        <f t="shared" ref="F35:F45" si="0" xml:space="preserve"> $P21</f>
        <v>119.7</v>
      </c>
      <c r="G35" s="24" t="s">
        <v>717</v>
      </c>
    </row>
    <row r="36" spans="1:7" outlineLevel="2">
      <c r="A36" s="13"/>
      <c r="B36" s="13"/>
      <c r="E36" s="87" t="s">
        <v>732</v>
      </c>
      <c r="F36" s="97">
        <f t="shared" si="0"/>
        <v>120.5</v>
      </c>
      <c r="G36" s="24" t="s">
        <v>717</v>
      </c>
    </row>
    <row r="37" spans="1:7" outlineLevel="2">
      <c r="A37" s="13"/>
      <c r="B37" s="13"/>
      <c r="E37" s="87" t="s">
        <v>733</v>
      </c>
      <c r="F37" s="97">
        <f t="shared" si="0"/>
        <v>121.2</v>
      </c>
      <c r="G37" s="24" t="s">
        <v>717</v>
      </c>
    </row>
    <row r="38" spans="1:7" outlineLevel="2">
      <c r="A38" s="13"/>
      <c r="B38" s="13"/>
      <c r="E38" s="87" t="s">
        <v>734</v>
      </c>
      <c r="F38" s="97">
        <f t="shared" si="0"/>
        <v>121.8</v>
      </c>
      <c r="G38" s="24" t="s">
        <v>717</v>
      </c>
    </row>
    <row r="39" spans="1:7" outlineLevel="2">
      <c r="A39" s="13"/>
      <c r="B39" s="13"/>
      <c r="E39" s="87" t="s">
        <v>735</v>
      </c>
      <c r="F39" s="97">
        <f t="shared" si="0"/>
        <v>122.3</v>
      </c>
      <c r="G39" s="24" t="s">
        <v>717</v>
      </c>
    </row>
    <row r="40" spans="1:7" outlineLevel="2">
      <c r="A40" s="13"/>
      <c r="B40" s="13"/>
      <c r="E40" s="87" t="s">
        <v>736</v>
      </c>
      <c r="F40" s="97">
        <f t="shared" si="0"/>
        <v>124.3</v>
      </c>
      <c r="G40" s="24" t="s">
        <v>717</v>
      </c>
    </row>
    <row r="41" spans="1:7" outlineLevel="2">
      <c r="A41" s="13"/>
      <c r="B41" s="13"/>
      <c r="E41" s="87" t="s">
        <v>737</v>
      </c>
      <c r="F41" s="97">
        <f t="shared" si="0"/>
        <v>124.8</v>
      </c>
      <c r="G41" s="24" t="s">
        <v>717</v>
      </c>
    </row>
    <row r="42" spans="1:7" outlineLevel="2">
      <c r="A42" s="13"/>
      <c r="B42" s="13"/>
      <c r="E42" s="87" t="s">
        <v>738</v>
      </c>
      <c r="F42" s="97">
        <f t="shared" si="0"/>
        <v>125.3</v>
      </c>
      <c r="G42" s="24" t="s">
        <v>717</v>
      </c>
    </row>
    <row r="43" spans="1:7" outlineLevel="2">
      <c r="A43" s="13"/>
      <c r="B43" s="13"/>
      <c r="E43" s="87" t="s">
        <v>739</v>
      </c>
      <c r="F43" s="97">
        <f t="shared" si="0"/>
        <v>124.8</v>
      </c>
      <c r="G43" s="24" t="s">
        <v>717</v>
      </c>
    </row>
    <row r="44" spans="1:7" outlineLevel="2">
      <c r="A44" s="13"/>
      <c r="B44" s="13"/>
      <c r="E44" s="87" t="s">
        <v>740</v>
      </c>
      <c r="F44" s="97">
        <f t="shared" si="0"/>
        <v>126</v>
      </c>
      <c r="G44" s="24" t="s">
        <v>717</v>
      </c>
    </row>
    <row r="45" spans="1:7" outlineLevel="2">
      <c r="A45" s="13"/>
      <c r="B45" s="13"/>
      <c r="E45" s="87" t="s">
        <v>741</v>
      </c>
      <c r="F45" s="97">
        <f t="shared" si="0"/>
        <v>126.8</v>
      </c>
      <c r="G45" s="24" t="s">
        <v>717</v>
      </c>
    </row>
    <row r="46" spans="1:7" outlineLevel="2">
      <c r="A46" s="13"/>
      <c r="B46" s="13"/>
    </row>
    <row r="47" spans="1:7" outlineLevel="1">
      <c r="A47" s="13"/>
      <c r="B47" s="13"/>
    </row>
    <row r="48" spans="1:7" s="118" customFormat="1" outlineLevel="1">
      <c r="A48" s="21"/>
      <c r="B48" s="21"/>
      <c r="C48" s="132" t="s">
        <v>742</v>
      </c>
      <c r="D48" s="117"/>
    </row>
    <row r="49" spans="1:23" s="118" customFormat="1" outlineLevel="2">
      <c r="A49" s="21"/>
      <c r="B49" s="21"/>
      <c r="C49" s="116"/>
      <c r="D49" s="117"/>
      <c r="E49" s="118" t="s">
        <v>743</v>
      </c>
      <c r="F49" s="119">
        <v>2018</v>
      </c>
      <c r="G49" s="118" t="s">
        <v>744</v>
      </c>
    </row>
    <row r="50" spans="1:23" s="118" customFormat="1" outlineLevel="2">
      <c r="A50" s="21"/>
      <c r="B50" s="21"/>
      <c r="C50" s="116"/>
      <c r="D50" s="117"/>
      <c r="E50" s="118" t="s">
        <v>745</v>
      </c>
      <c r="F50" s="119">
        <v>2023</v>
      </c>
      <c r="G50" s="118" t="s">
        <v>744</v>
      </c>
    </row>
    <row r="51" spans="1:23" s="118" customFormat="1" outlineLevel="2">
      <c r="A51" s="21"/>
      <c r="B51" s="21"/>
      <c r="C51" s="116"/>
      <c r="D51" s="117"/>
      <c r="E51" s="118" t="s">
        <v>746</v>
      </c>
      <c r="F51" s="119">
        <v>2025</v>
      </c>
      <c r="G51" s="118" t="s">
        <v>744</v>
      </c>
    </row>
    <row r="52" spans="1:23" s="118" customFormat="1" outlineLevel="2">
      <c r="A52" s="21"/>
      <c r="B52" s="21"/>
      <c r="C52" s="116"/>
      <c r="D52" s="117"/>
      <c r="E52" s="118" t="s">
        <v>747</v>
      </c>
      <c r="F52" s="119">
        <v>2018</v>
      </c>
      <c r="G52" s="118" t="s">
        <v>744</v>
      </c>
    </row>
    <row r="53" spans="1:23" s="118" customFormat="1" outlineLevel="2">
      <c r="A53" s="21"/>
      <c r="B53" s="21"/>
      <c r="C53" s="116"/>
      <c r="D53" s="117"/>
      <c r="E53" s="118" t="s">
        <v>748</v>
      </c>
      <c r="F53" s="119">
        <v>2023</v>
      </c>
      <c r="G53" s="118" t="s">
        <v>744</v>
      </c>
    </row>
    <row r="54" spans="1:23" s="118" customFormat="1" outlineLevel="2">
      <c r="A54" s="21"/>
      <c r="B54" s="21"/>
      <c r="C54" s="116"/>
      <c r="D54" s="117"/>
      <c r="E54" s="118" t="s">
        <v>749</v>
      </c>
      <c r="F54" s="119">
        <v>2025</v>
      </c>
      <c r="G54" s="118" t="s">
        <v>744</v>
      </c>
    </row>
    <row r="55" spans="1:23" s="118" customFormat="1" outlineLevel="1">
      <c r="A55" s="21"/>
      <c r="B55" s="21"/>
      <c r="C55" s="116"/>
      <c r="D55" s="117"/>
      <c r="F55" s="150"/>
    </row>
    <row r="56" spans="1:23" s="118" customFormat="1">
      <c r="A56" s="21"/>
      <c r="B56" s="21"/>
      <c r="C56" s="116"/>
      <c r="D56" s="117"/>
    </row>
    <row r="57" spans="1:23">
      <c r="A57" s="85" t="s">
        <v>750</v>
      </c>
      <c r="B57" s="85"/>
      <c r="C57" s="84"/>
      <c r="D57" s="83"/>
      <c r="E57" s="82"/>
      <c r="F57" s="82"/>
      <c r="G57" s="82"/>
      <c r="H57" s="82"/>
      <c r="I57" s="82"/>
      <c r="J57" s="82"/>
      <c r="K57" s="82"/>
      <c r="L57" s="82"/>
      <c r="M57" s="82"/>
      <c r="N57" s="82"/>
      <c r="O57" s="82"/>
      <c r="P57" s="82"/>
      <c r="Q57" s="82"/>
      <c r="R57" s="82"/>
      <c r="S57" s="82"/>
      <c r="T57" s="82"/>
      <c r="U57" s="82"/>
      <c r="V57" s="82"/>
      <c r="W57" s="82"/>
    </row>
    <row r="58" spans="1:23" outlineLevel="1">
      <c r="A58" s="13"/>
      <c r="B58" s="13"/>
    </row>
    <row r="59" spans="1:23" outlineLevel="1">
      <c r="B59" s="10" t="s">
        <v>751</v>
      </c>
    </row>
    <row r="60" spans="1:23" outlineLevel="2">
      <c r="A60" s="13"/>
      <c r="B60" s="166"/>
    </row>
    <row r="61" spans="1:23" s="105" customFormat="1" outlineLevel="2">
      <c r="A61" s="13" t="s">
        <v>752</v>
      </c>
      <c r="B61" s="21" t="s">
        <v>596</v>
      </c>
      <c r="C61" s="103"/>
      <c r="D61" s="104"/>
      <c r="E61" s="21" t="s">
        <v>753</v>
      </c>
      <c r="F61" s="165">
        <f>'Aug PD11'!E9</f>
        <v>126.05383282677437</v>
      </c>
      <c r="G61" s="13" t="s">
        <v>169</v>
      </c>
    </row>
    <row r="62" spans="1:23" s="105" customFormat="1" outlineLevel="2">
      <c r="A62" s="13" t="s">
        <v>752</v>
      </c>
      <c r="B62" s="21" t="s">
        <v>598</v>
      </c>
      <c r="C62" s="103"/>
      <c r="D62" s="104"/>
      <c r="E62" s="13" t="s">
        <v>754</v>
      </c>
      <c r="F62" s="165">
        <f>'Aug PD11'!F9</f>
        <v>2496.9728870243603</v>
      </c>
      <c r="G62" s="13" t="s">
        <v>169</v>
      </c>
    </row>
    <row r="63" spans="1:23" s="105" customFormat="1" outlineLevel="2">
      <c r="A63" s="13" t="s">
        <v>752</v>
      </c>
      <c r="B63" s="21" t="s">
        <v>600</v>
      </c>
      <c r="C63" s="103"/>
      <c r="D63" s="104"/>
      <c r="E63" s="13" t="s">
        <v>755</v>
      </c>
      <c r="F63" s="165">
        <f>'Aug PD11'!G9</f>
        <v>1978.8330635133252</v>
      </c>
      <c r="G63" s="13" t="s">
        <v>169</v>
      </c>
    </row>
    <row r="64" spans="1:23" s="105" customFormat="1" outlineLevel="2">
      <c r="A64" s="13" t="s">
        <v>752</v>
      </c>
      <c r="B64" s="21" t="s">
        <v>602</v>
      </c>
      <c r="C64" s="103"/>
      <c r="D64" s="104"/>
      <c r="E64" s="13" t="s">
        <v>756</v>
      </c>
      <c r="F64" s="165">
        <f>'Aug PD11'!H9</f>
        <v>620.31040002203417</v>
      </c>
      <c r="G64" s="13" t="s">
        <v>169</v>
      </c>
    </row>
    <row r="65" spans="1:7" s="105" customFormat="1" outlineLevel="2">
      <c r="A65" s="13" t="s">
        <v>752</v>
      </c>
      <c r="B65" s="21" t="s">
        <v>604</v>
      </c>
      <c r="C65" s="103"/>
      <c r="D65" s="104"/>
      <c r="E65" s="13" t="s">
        <v>757</v>
      </c>
      <c r="F65" s="165">
        <f>'Aug PD11'!I9</f>
        <v>670.18401734032125</v>
      </c>
      <c r="G65" s="13" t="s">
        <v>169</v>
      </c>
    </row>
    <row r="66" spans="1:7" s="105" customFormat="1" outlineLevel="2">
      <c r="A66" s="13" t="s">
        <v>752</v>
      </c>
      <c r="B66" s="21"/>
      <c r="C66" s="103"/>
      <c r="D66" s="104"/>
      <c r="E66" s="13" t="s">
        <v>758</v>
      </c>
      <c r="F66" s="13" t="s">
        <v>14</v>
      </c>
      <c r="G66" s="13"/>
    </row>
    <row r="67" spans="1:7" outlineLevel="2">
      <c r="A67" s="13"/>
      <c r="B67" s="21"/>
      <c r="E67" s="13"/>
      <c r="F67" s="13"/>
      <c r="G67" s="13"/>
    </row>
    <row r="68" spans="1:7" s="105" customFormat="1" outlineLevel="2">
      <c r="A68" s="13" t="s">
        <v>759</v>
      </c>
      <c r="B68" s="21" t="s">
        <v>606</v>
      </c>
      <c r="C68" s="103"/>
      <c r="D68" s="104"/>
      <c r="E68" s="13" t="s">
        <v>760</v>
      </c>
      <c r="F68" s="165">
        <f>'Aug PD11'!E10</f>
        <v>120.44032983312835</v>
      </c>
      <c r="G68" s="13" t="s">
        <v>169</v>
      </c>
    </row>
    <row r="69" spans="1:7" s="105" customFormat="1" outlineLevel="2">
      <c r="A69" s="13" t="s">
        <v>759</v>
      </c>
      <c r="B69" s="21" t="s">
        <v>608</v>
      </c>
      <c r="C69" s="103"/>
      <c r="D69" s="104"/>
      <c r="E69" s="13" t="s">
        <v>761</v>
      </c>
      <c r="F69" s="165">
        <f>'Aug PD11'!F10</f>
        <v>2335.0800609927855</v>
      </c>
      <c r="G69" s="13" t="s">
        <v>169</v>
      </c>
    </row>
    <row r="70" spans="1:7" s="105" customFormat="1" outlineLevel="2">
      <c r="A70" s="13" t="s">
        <v>759</v>
      </c>
      <c r="B70" s="21" t="s">
        <v>610</v>
      </c>
      <c r="C70" s="103"/>
      <c r="D70" s="104"/>
      <c r="E70" s="13" t="s">
        <v>762</v>
      </c>
      <c r="F70" s="165">
        <f>'Aug PD11'!G10</f>
        <v>1874.7416001514327</v>
      </c>
      <c r="G70" s="13" t="s">
        <v>169</v>
      </c>
    </row>
    <row r="71" spans="1:7" s="105" customFormat="1" outlineLevel="2">
      <c r="A71" s="13" t="s">
        <v>759</v>
      </c>
      <c r="B71" s="21" t="s">
        <v>612</v>
      </c>
      <c r="C71" s="103"/>
      <c r="D71" s="104"/>
      <c r="E71" s="13" t="s">
        <v>763</v>
      </c>
      <c r="F71" s="165">
        <f>'Aug PD11'!H10</f>
        <v>592.68637456063755</v>
      </c>
      <c r="G71" s="13" t="s">
        <v>169</v>
      </c>
    </row>
    <row r="72" spans="1:7" s="105" customFormat="1" outlineLevel="2">
      <c r="A72" s="13" t="s">
        <v>759</v>
      </c>
      <c r="B72" s="21" t="s">
        <v>614</v>
      </c>
      <c r="C72" s="103"/>
      <c r="D72" s="104"/>
      <c r="E72" s="13" t="s">
        <v>764</v>
      </c>
      <c r="F72" s="165">
        <f>'Aug PD11'!I10</f>
        <v>640.33899078881961</v>
      </c>
      <c r="G72" s="13" t="s">
        <v>169</v>
      </c>
    </row>
    <row r="73" spans="1:7" s="105" customFormat="1" outlineLevel="2">
      <c r="A73" s="13" t="s">
        <v>759</v>
      </c>
      <c r="B73" s="21"/>
      <c r="C73" s="103"/>
      <c r="D73" s="104"/>
      <c r="E73" s="13" t="s">
        <v>765</v>
      </c>
      <c r="F73" s="13" t="s">
        <v>14</v>
      </c>
      <c r="G73" s="13"/>
    </row>
    <row r="74" spans="1:7" outlineLevel="2">
      <c r="A74" s="13"/>
      <c r="B74" s="21"/>
      <c r="E74" s="13"/>
      <c r="F74" s="13"/>
      <c r="G74" s="13"/>
    </row>
    <row r="75" spans="1:7" s="105" customFormat="1" outlineLevel="2">
      <c r="A75" s="13" t="s">
        <v>766</v>
      </c>
      <c r="B75" s="21" t="s">
        <v>616</v>
      </c>
      <c r="C75" s="103"/>
      <c r="D75" s="104"/>
      <c r="E75" s="13" t="s">
        <v>767</v>
      </c>
      <c r="F75" s="165">
        <f>'Aug PD11'!E11</f>
        <v>238.16751818500836</v>
      </c>
      <c r="G75" s="13" t="s">
        <v>169</v>
      </c>
    </row>
    <row r="76" spans="1:7" s="105" customFormat="1" outlineLevel="2">
      <c r="A76" s="13" t="s">
        <v>766</v>
      </c>
      <c r="B76" s="21" t="s">
        <v>618</v>
      </c>
      <c r="C76" s="103"/>
      <c r="D76" s="104"/>
      <c r="E76" s="13" t="s">
        <v>768</v>
      </c>
      <c r="F76" s="165">
        <f>'Aug PD11'!F11</f>
        <v>2151.3799672478144</v>
      </c>
      <c r="G76" s="13" t="s">
        <v>169</v>
      </c>
    </row>
    <row r="77" spans="1:7" s="105" customFormat="1" outlineLevel="2">
      <c r="A77" s="13" t="s">
        <v>766</v>
      </c>
      <c r="B77" s="21" t="s">
        <v>620</v>
      </c>
      <c r="C77" s="103"/>
      <c r="D77" s="104"/>
      <c r="E77" s="13" t="s">
        <v>769</v>
      </c>
      <c r="F77" s="165">
        <f>'Aug PD11'!G11</f>
        <v>1689.7857360723237</v>
      </c>
      <c r="G77" s="13" t="s">
        <v>169</v>
      </c>
    </row>
    <row r="78" spans="1:7" s="105" customFormat="1" outlineLevel="2">
      <c r="A78" s="13" t="s">
        <v>766</v>
      </c>
      <c r="B78" s="21" t="s">
        <v>622</v>
      </c>
      <c r="C78" s="103"/>
      <c r="D78" s="104"/>
      <c r="E78" s="13" t="s">
        <v>770</v>
      </c>
      <c r="F78" s="165">
        <f>'Aug PD11'!H11</f>
        <v>298.58554510604154</v>
      </c>
      <c r="G78" s="13" t="s">
        <v>169</v>
      </c>
    </row>
    <row r="79" spans="1:7" s="105" customFormat="1" outlineLevel="2">
      <c r="A79" s="13" t="s">
        <v>766</v>
      </c>
      <c r="B79" s="21" t="s">
        <v>624</v>
      </c>
      <c r="C79" s="103"/>
      <c r="D79" s="104"/>
      <c r="E79" s="13" t="s">
        <v>771</v>
      </c>
      <c r="F79" s="165">
        <f>'Aug PD11'!I11</f>
        <v>-339.2068458164207</v>
      </c>
      <c r="G79" s="13" t="s">
        <v>169</v>
      </c>
    </row>
    <row r="80" spans="1:7" s="105" customFormat="1" outlineLevel="2">
      <c r="A80" s="13" t="s">
        <v>766</v>
      </c>
      <c r="B80" s="21"/>
      <c r="C80" s="103"/>
      <c r="D80" s="104"/>
      <c r="E80" s="13" t="s">
        <v>772</v>
      </c>
      <c r="F80" s="13" t="s">
        <v>14</v>
      </c>
      <c r="G80" s="13"/>
    </row>
    <row r="81" spans="1:7" s="105" customFormat="1" outlineLevel="2">
      <c r="A81" s="13"/>
      <c r="B81" s="21"/>
      <c r="C81" s="19"/>
      <c r="D81" s="65"/>
      <c r="E81" s="13"/>
      <c r="F81" s="13"/>
      <c r="G81" s="13"/>
    </row>
    <row r="82" spans="1:7" s="105" customFormat="1" outlineLevel="2">
      <c r="A82" s="13" t="s">
        <v>773</v>
      </c>
      <c r="B82" s="21" t="s">
        <v>626</v>
      </c>
      <c r="C82" s="103"/>
      <c r="D82" s="104"/>
      <c r="E82" s="13" t="s">
        <v>774</v>
      </c>
      <c r="F82" s="165">
        <v>0</v>
      </c>
      <c r="G82" s="13" t="s">
        <v>169</v>
      </c>
    </row>
    <row r="83" spans="1:7" s="105" customFormat="1" outlineLevel="2">
      <c r="A83" s="13" t="s">
        <v>773</v>
      </c>
      <c r="B83" s="21" t="s">
        <v>628</v>
      </c>
      <c r="C83" s="103"/>
      <c r="D83" s="104"/>
      <c r="E83" s="13" t="s">
        <v>775</v>
      </c>
      <c r="F83" s="165">
        <v>0</v>
      </c>
      <c r="G83" s="13" t="s">
        <v>169</v>
      </c>
    </row>
    <row r="84" spans="1:7" s="105" customFormat="1" outlineLevel="2">
      <c r="A84" s="13" t="s">
        <v>773</v>
      </c>
      <c r="B84" s="21" t="s">
        <v>630</v>
      </c>
      <c r="C84" s="103"/>
      <c r="D84" s="104"/>
      <c r="E84" s="13" t="s">
        <v>776</v>
      </c>
      <c r="F84" s="165">
        <v>0</v>
      </c>
      <c r="G84" s="13" t="s">
        <v>169</v>
      </c>
    </row>
    <row r="85" spans="1:7" s="105" customFormat="1" outlineLevel="2">
      <c r="A85" s="13" t="s">
        <v>773</v>
      </c>
      <c r="B85" s="21" t="s">
        <v>632</v>
      </c>
      <c r="C85" s="103"/>
      <c r="D85" s="104"/>
      <c r="E85" s="13" t="s">
        <v>777</v>
      </c>
      <c r="F85" s="165">
        <v>0</v>
      </c>
      <c r="G85" s="13" t="s">
        <v>169</v>
      </c>
    </row>
    <row r="86" spans="1:7" s="105" customFormat="1" outlineLevel="2">
      <c r="A86" s="13" t="s">
        <v>773</v>
      </c>
      <c r="B86" s="21" t="s">
        <v>634</v>
      </c>
      <c r="C86" s="103"/>
      <c r="D86" s="104"/>
      <c r="E86" s="13" t="s">
        <v>778</v>
      </c>
      <c r="F86" s="165">
        <v>0</v>
      </c>
      <c r="G86" s="13" t="s">
        <v>169</v>
      </c>
    </row>
    <row r="87" spans="1:7" s="105" customFormat="1" outlineLevel="2">
      <c r="A87" s="13" t="s">
        <v>773</v>
      </c>
      <c r="B87" s="21"/>
      <c r="C87" s="103"/>
      <c r="D87" s="104"/>
      <c r="E87" s="13" t="s">
        <v>779</v>
      </c>
      <c r="F87" s="13" t="s">
        <v>14</v>
      </c>
      <c r="G87" s="13"/>
    </row>
    <row r="88" spans="1:7" outlineLevel="1">
      <c r="A88" s="13"/>
      <c r="B88" s="13"/>
      <c r="E88" s="13"/>
      <c r="F88" s="13"/>
      <c r="G88" s="13"/>
    </row>
    <row r="89" spans="1:7" outlineLevel="1">
      <c r="B89" s="10" t="s">
        <v>780</v>
      </c>
      <c r="E89" s="13"/>
      <c r="F89" s="13"/>
      <c r="G89" s="13"/>
    </row>
    <row r="90" spans="1:7" outlineLevel="2">
      <c r="A90" s="13"/>
      <c r="B90" s="13"/>
      <c r="E90" s="13"/>
      <c r="F90" s="13"/>
      <c r="G90" s="13"/>
    </row>
    <row r="91" spans="1:7" s="105" customFormat="1" outlineLevel="2">
      <c r="A91" s="21" t="s">
        <v>781</v>
      </c>
      <c r="B91" s="21" t="s">
        <v>645</v>
      </c>
      <c r="C91" s="103"/>
      <c r="D91" s="104"/>
      <c r="E91" s="13" t="s">
        <v>782</v>
      </c>
      <c r="F91" s="165">
        <f>'Aug PD11'!E15</f>
        <v>-2.1000000000000001E-2</v>
      </c>
      <c r="G91" s="13" t="s">
        <v>169</v>
      </c>
    </row>
    <row r="92" spans="1:7" s="105" customFormat="1" outlineLevel="2">
      <c r="A92" s="21" t="s">
        <v>781</v>
      </c>
      <c r="B92" s="21" t="s">
        <v>648</v>
      </c>
      <c r="C92" s="103"/>
      <c r="D92" s="104"/>
      <c r="E92" s="13" t="s">
        <v>783</v>
      </c>
      <c r="F92" s="165">
        <f>'Aug PD11'!F15</f>
        <v>0</v>
      </c>
      <c r="G92" s="13" t="s">
        <v>169</v>
      </c>
    </row>
    <row r="93" spans="1:7" s="105" customFormat="1" outlineLevel="2">
      <c r="A93" s="21" t="s">
        <v>781</v>
      </c>
      <c r="B93" s="21" t="s">
        <v>650</v>
      </c>
      <c r="C93" s="103"/>
      <c r="D93" s="104"/>
      <c r="E93" s="13" t="s">
        <v>784</v>
      </c>
      <c r="F93" s="165">
        <f>'Aug PD11'!G15</f>
        <v>0</v>
      </c>
      <c r="G93" s="13" t="s">
        <v>169</v>
      </c>
    </row>
    <row r="94" spans="1:7" s="105" customFormat="1" outlineLevel="2">
      <c r="A94" s="21" t="s">
        <v>781</v>
      </c>
      <c r="B94" s="21"/>
      <c r="C94" s="103"/>
      <c r="D94" s="104"/>
      <c r="E94" s="13" t="s">
        <v>785</v>
      </c>
      <c r="F94" s="13" t="s">
        <v>14</v>
      </c>
      <c r="G94" s="13"/>
    </row>
    <row r="95" spans="1:7" s="105" customFormat="1" outlineLevel="2">
      <c r="A95" s="21" t="s">
        <v>781</v>
      </c>
      <c r="B95" s="21" t="s">
        <v>652</v>
      </c>
      <c r="C95" s="103"/>
      <c r="D95" s="104"/>
      <c r="E95" s="13" t="s">
        <v>786</v>
      </c>
      <c r="F95" s="165">
        <f>'Aug PD11'!I15</f>
        <v>0</v>
      </c>
      <c r="G95" s="13" t="s">
        <v>169</v>
      </c>
    </row>
    <row r="96" spans="1:7" s="105" customFormat="1" outlineLevel="2">
      <c r="A96" s="21" t="s">
        <v>781</v>
      </c>
      <c r="B96" s="21"/>
      <c r="C96" s="103"/>
      <c r="D96" s="104"/>
      <c r="E96" s="13" t="s">
        <v>787</v>
      </c>
      <c r="F96" s="13" t="s">
        <v>14</v>
      </c>
      <c r="G96" s="13"/>
    </row>
    <row r="97" spans="1:7" outlineLevel="2">
      <c r="A97" s="21"/>
      <c r="B97" s="21"/>
      <c r="E97" s="13"/>
      <c r="F97" s="13"/>
      <c r="G97" s="13"/>
    </row>
    <row r="98" spans="1:7" s="105" customFormat="1" outlineLevel="2">
      <c r="A98" s="21" t="s">
        <v>788</v>
      </c>
      <c r="B98" s="21"/>
      <c r="C98" s="103"/>
      <c r="D98" s="104"/>
      <c r="E98" s="13" t="s">
        <v>789</v>
      </c>
      <c r="F98" s="13" t="s">
        <v>14</v>
      </c>
      <c r="G98" s="13"/>
    </row>
    <row r="99" spans="1:7" s="105" customFormat="1" outlineLevel="2">
      <c r="A99" s="21" t="s">
        <v>788</v>
      </c>
      <c r="B99" s="21" t="s">
        <v>654</v>
      </c>
      <c r="C99" s="103"/>
      <c r="D99" s="104"/>
      <c r="E99" s="13" t="s">
        <v>790</v>
      </c>
      <c r="F99" s="165">
        <f>'Aug PD11'!F16</f>
        <v>3.4169999999999998</v>
      </c>
      <c r="G99" s="13" t="s">
        <v>169</v>
      </c>
    </row>
    <row r="100" spans="1:7" s="105" customFormat="1" outlineLevel="2">
      <c r="A100" s="21" t="s">
        <v>788</v>
      </c>
      <c r="B100" s="21" t="s">
        <v>656</v>
      </c>
      <c r="C100" s="103"/>
      <c r="D100" s="104"/>
      <c r="E100" s="13" t="s">
        <v>791</v>
      </c>
      <c r="F100" s="165">
        <f>'Aug PD11'!G16</f>
        <v>7.0529999999999999</v>
      </c>
      <c r="G100" s="13" t="s">
        <v>169</v>
      </c>
    </row>
    <row r="101" spans="1:7" s="105" customFormat="1" outlineLevel="2">
      <c r="A101" s="21" t="s">
        <v>788</v>
      </c>
      <c r="B101" s="21"/>
      <c r="C101" s="103"/>
      <c r="D101" s="104"/>
      <c r="E101" s="13" t="s">
        <v>792</v>
      </c>
      <c r="F101" s="13" t="s">
        <v>14</v>
      </c>
      <c r="G101" s="13"/>
    </row>
    <row r="102" spans="1:7" s="105" customFormat="1" outlineLevel="2">
      <c r="A102" s="21" t="s">
        <v>788</v>
      </c>
      <c r="B102" s="21" t="s">
        <v>658</v>
      </c>
      <c r="C102" s="103"/>
      <c r="D102" s="104"/>
      <c r="E102" s="13" t="s">
        <v>793</v>
      </c>
      <c r="F102" s="165">
        <f>'Aug PD11'!I16</f>
        <v>-7.0419999999999998</v>
      </c>
      <c r="G102" s="13" t="s">
        <v>169</v>
      </c>
    </row>
    <row r="103" spans="1:7" s="105" customFormat="1" outlineLevel="2">
      <c r="A103" s="21" t="s">
        <v>788</v>
      </c>
      <c r="B103" s="21"/>
      <c r="C103" s="103"/>
      <c r="D103" s="104"/>
      <c r="E103" s="13" t="s">
        <v>794</v>
      </c>
      <c r="F103" s="13" t="s">
        <v>14</v>
      </c>
      <c r="G103" s="13"/>
    </row>
    <row r="104" spans="1:7" outlineLevel="2">
      <c r="A104" s="21"/>
      <c r="B104" s="21"/>
      <c r="E104" s="13"/>
      <c r="F104" s="13"/>
      <c r="G104" s="13"/>
    </row>
    <row r="105" spans="1:7" s="105" customFormat="1" outlineLevel="2">
      <c r="A105" s="21" t="s">
        <v>795</v>
      </c>
      <c r="B105" s="21"/>
      <c r="C105" s="103"/>
      <c r="D105" s="104"/>
      <c r="E105" s="13" t="s">
        <v>796</v>
      </c>
      <c r="F105" s="165">
        <f>'Aug PD11'!E17</f>
        <v>0</v>
      </c>
      <c r="G105" s="13" t="s">
        <v>169</v>
      </c>
    </row>
    <row r="106" spans="1:7" s="105" customFormat="1" outlineLevel="2">
      <c r="A106" s="21" t="s">
        <v>795</v>
      </c>
      <c r="B106" s="21" t="s">
        <v>346</v>
      </c>
      <c r="C106" s="103"/>
      <c r="D106" s="104"/>
      <c r="E106" s="13" t="s">
        <v>797</v>
      </c>
      <c r="F106" s="165">
        <f>'Aug PD11'!F17</f>
        <v>5.4080000000000004</v>
      </c>
      <c r="G106" s="13" t="s">
        <v>169</v>
      </c>
    </row>
    <row r="107" spans="1:7" s="105" customFormat="1" outlineLevel="2">
      <c r="A107" s="21" t="s">
        <v>795</v>
      </c>
      <c r="B107" s="21" t="s">
        <v>660</v>
      </c>
      <c r="C107" s="103"/>
      <c r="D107" s="104"/>
      <c r="E107" s="13" t="s">
        <v>798</v>
      </c>
      <c r="F107" s="165">
        <f>'Aug PD11'!G17</f>
        <v>6.1139999999999999</v>
      </c>
      <c r="G107" s="13" t="s">
        <v>169</v>
      </c>
    </row>
    <row r="108" spans="1:7" s="105" customFormat="1" outlineLevel="2">
      <c r="A108" s="21" t="s">
        <v>795</v>
      </c>
      <c r="B108" s="21"/>
      <c r="C108" s="103"/>
      <c r="D108" s="104"/>
      <c r="E108" s="13" t="s">
        <v>799</v>
      </c>
      <c r="F108" s="13" t="s">
        <v>14</v>
      </c>
      <c r="G108" s="13"/>
    </row>
    <row r="109" spans="1:7" s="105" customFormat="1" outlineLevel="2">
      <c r="A109" s="21" t="s">
        <v>795</v>
      </c>
      <c r="B109" s="21" t="s">
        <v>662</v>
      </c>
      <c r="C109" s="103"/>
      <c r="D109" s="104"/>
      <c r="E109" s="13" t="s">
        <v>800</v>
      </c>
      <c r="F109" s="165">
        <f>'Aug PD11'!I17</f>
        <v>0</v>
      </c>
      <c r="G109" s="13" t="s">
        <v>169</v>
      </c>
    </row>
    <row r="110" spans="1:7" s="105" customFormat="1" outlineLevel="2">
      <c r="A110" s="21" t="s">
        <v>795</v>
      </c>
      <c r="B110" s="21"/>
      <c r="C110" s="103"/>
      <c r="D110" s="104"/>
      <c r="E110" s="13" t="s">
        <v>801</v>
      </c>
      <c r="F110" s="13" t="s">
        <v>14</v>
      </c>
      <c r="G110" s="13"/>
    </row>
    <row r="111" spans="1:7" outlineLevel="2">
      <c r="A111" s="21"/>
      <c r="B111" s="21"/>
      <c r="E111" s="13"/>
      <c r="F111" s="13"/>
      <c r="G111" s="13"/>
    </row>
    <row r="112" spans="1:7" s="105" customFormat="1" outlineLevel="2">
      <c r="A112" s="21" t="s">
        <v>802</v>
      </c>
      <c r="B112" s="21" t="s">
        <v>664</v>
      </c>
      <c r="C112" s="103"/>
      <c r="D112" s="104"/>
      <c r="E112" s="13" t="s">
        <v>803</v>
      </c>
      <c r="F112" s="165">
        <f>'Aug PD11'!E18</f>
        <v>0.89500000000000002</v>
      </c>
      <c r="G112" s="13" t="s">
        <v>169</v>
      </c>
    </row>
    <row r="113" spans="1:7" s="105" customFormat="1" outlineLevel="2">
      <c r="A113" s="21" t="s">
        <v>802</v>
      </c>
      <c r="B113" s="21" t="s">
        <v>666</v>
      </c>
      <c r="C113" s="103"/>
      <c r="D113" s="104"/>
      <c r="E113" s="13" t="s">
        <v>804</v>
      </c>
      <c r="F113" s="165">
        <f>'Aug PD11'!F18</f>
        <v>17.902000000000001</v>
      </c>
      <c r="G113" s="13" t="s">
        <v>169</v>
      </c>
    </row>
    <row r="114" spans="1:7" s="105" customFormat="1" outlineLevel="2">
      <c r="A114" s="21" t="s">
        <v>802</v>
      </c>
      <c r="B114" s="21" t="s">
        <v>668</v>
      </c>
      <c r="C114" s="103"/>
      <c r="D114" s="104"/>
      <c r="E114" s="13" t="s">
        <v>805</v>
      </c>
      <c r="F114" s="165">
        <f>'Aug PD11'!G18</f>
        <v>23.768000000000001</v>
      </c>
      <c r="G114" s="13" t="s">
        <v>169</v>
      </c>
    </row>
    <row r="115" spans="1:7" s="105" customFormat="1" outlineLevel="2">
      <c r="A115" s="21" t="s">
        <v>802</v>
      </c>
      <c r="B115" s="21" t="s">
        <v>670</v>
      </c>
      <c r="C115" s="103"/>
      <c r="D115" s="104"/>
      <c r="E115" s="13" t="s">
        <v>806</v>
      </c>
      <c r="F115" s="165">
        <f>'Aug PD11'!H18</f>
        <v>4.5750000000000002</v>
      </c>
      <c r="G115" s="13" t="s">
        <v>169</v>
      </c>
    </row>
    <row r="116" spans="1:7" s="105" customFormat="1" outlineLevel="2">
      <c r="A116" s="21" t="s">
        <v>802</v>
      </c>
      <c r="B116" s="21" t="s">
        <v>672</v>
      </c>
      <c r="C116" s="103"/>
      <c r="D116" s="104"/>
      <c r="E116" s="13" t="s">
        <v>807</v>
      </c>
      <c r="F116" s="165">
        <f>'Aug PD11'!I18</f>
        <v>3.95</v>
      </c>
      <c r="G116" s="13" t="s">
        <v>169</v>
      </c>
    </row>
    <row r="117" spans="1:7" s="105" customFormat="1" outlineLevel="2">
      <c r="A117" s="21" t="s">
        <v>802</v>
      </c>
      <c r="B117" s="21"/>
      <c r="C117" s="103"/>
      <c r="D117" s="104"/>
      <c r="E117" s="13" t="s">
        <v>808</v>
      </c>
      <c r="F117" s="13" t="s">
        <v>14</v>
      </c>
      <c r="G117" s="13"/>
    </row>
    <row r="118" spans="1:7" outlineLevel="2">
      <c r="A118" s="21"/>
      <c r="B118" s="21"/>
      <c r="E118" s="13"/>
      <c r="F118" s="13"/>
      <c r="G118" s="13"/>
    </row>
    <row r="119" spans="1:7" s="105" customFormat="1" outlineLevel="2">
      <c r="A119" s="21" t="s">
        <v>809</v>
      </c>
      <c r="B119" s="21"/>
      <c r="C119" s="103"/>
      <c r="D119" s="104"/>
      <c r="E119" s="13" t="s">
        <v>810</v>
      </c>
      <c r="F119" s="13" t="s">
        <v>14</v>
      </c>
      <c r="G119" s="13"/>
    </row>
    <row r="120" spans="1:7" s="105" customFormat="1" outlineLevel="2">
      <c r="A120" s="21" t="s">
        <v>809</v>
      </c>
      <c r="B120" s="21" t="s">
        <v>674</v>
      </c>
      <c r="C120" s="103"/>
      <c r="D120" s="104"/>
      <c r="E120" s="13" t="s">
        <v>811</v>
      </c>
      <c r="F120" s="165">
        <f>'Aug PD11'!F19</f>
        <v>0</v>
      </c>
      <c r="G120" s="13" t="s">
        <v>169</v>
      </c>
    </row>
    <row r="121" spans="1:7" s="105" customFormat="1" outlineLevel="2">
      <c r="A121" s="21" t="s">
        <v>809</v>
      </c>
      <c r="B121" s="21" t="s">
        <v>676</v>
      </c>
      <c r="C121" s="103"/>
      <c r="D121" s="104"/>
      <c r="E121" s="13" t="s">
        <v>812</v>
      </c>
      <c r="F121" s="165">
        <f>'Aug PD11'!G19</f>
        <v>-8.1980000000000004</v>
      </c>
      <c r="G121" s="13" t="s">
        <v>169</v>
      </c>
    </row>
    <row r="122" spans="1:7" s="105" customFormat="1" outlineLevel="2">
      <c r="A122" s="21" t="s">
        <v>809</v>
      </c>
      <c r="B122" s="21"/>
      <c r="C122" s="103"/>
      <c r="D122" s="104"/>
      <c r="E122" s="13" t="s">
        <v>813</v>
      </c>
      <c r="F122" s="13" t="s">
        <v>14</v>
      </c>
      <c r="G122" s="13"/>
    </row>
    <row r="123" spans="1:7" s="105" customFormat="1" outlineLevel="2">
      <c r="A123" s="21" t="s">
        <v>809</v>
      </c>
      <c r="B123" s="21" t="s">
        <v>678</v>
      </c>
      <c r="C123" s="103"/>
      <c r="D123" s="104"/>
      <c r="E123" s="13" t="s">
        <v>814</v>
      </c>
      <c r="F123" s="165">
        <f>'Aug PD11'!I19</f>
        <v>0</v>
      </c>
      <c r="G123" s="13" t="s">
        <v>169</v>
      </c>
    </row>
    <row r="124" spans="1:7" s="105" customFormat="1" outlineLevel="2">
      <c r="A124" s="21" t="s">
        <v>809</v>
      </c>
      <c r="B124" s="21"/>
      <c r="C124" s="103"/>
      <c r="D124" s="104"/>
      <c r="E124" s="13" t="s">
        <v>815</v>
      </c>
      <c r="F124" s="13" t="s">
        <v>14</v>
      </c>
      <c r="G124" s="13"/>
    </row>
    <row r="125" spans="1:7" outlineLevel="2">
      <c r="A125" s="21"/>
      <c r="B125" s="21"/>
      <c r="E125" s="13"/>
      <c r="F125" s="13"/>
      <c r="G125" s="13"/>
    </row>
    <row r="126" spans="1:7" s="105" customFormat="1" outlineLevel="2">
      <c r="A126" s="21" t="s">
        <v>816</v>
      </c>
      <c r="B126" s="21" t="s">
        <v>680</v>
      </c>
      <c r="C126" s="103"/>
      <c r="D126" s="104"/>
      <c r="E126" s="13" t="s">
        <v>817</v>
      </c>
      <c r="F126" s="165">
        <f>'Aug PD11'!E20</f>
        <v>0</v>
      </c>
      <c r="G126" s="13" t="s">
        <v>169</v>
      </c>
    </row>
    <row r="127" spans="1:7" s="105" customFormat="1" outlineLevel="2">
      <c r="A127" s="21" t="s">
        <v>816</v>
      </c>
      <c r="B127" s="21" t="s">
        <v>682</v>
      </c>
      <c r="C127" s="103"/>
      <c r="D127" s="104"/>
      <c r="E127" s="13" t="s">
        <v>818</v>
      </c>
      <c r="F127" s="165">
        <f>'Aug PD11'!F20</f>
        <v>0</v>
      </c>
      <c r="G127" s="13" t="s">
        <v>169</v>
      </c>
    </row>
    <row r="128" spans="1:7" s="105" customFormat="1" outlineLevel="2">
      <c r="A128" s="21" t="s">
        <v>816</v>
      </c>
      <c r="B128" s="21" t="s">
        <v>684</v>
      </c>
      <c r="C128" s="103"/>
      <c r="D128" s="104"/>
      <c r="E128" s="13" t="s">
        <v>819</v>
      </c>
      <c r="F128" s="165">
        <f>'Aug PD11'!G20</f>
        <v>0</v>
      </c>
      <c r="G128" s="13" t="s">
        <v>169</v>
      </c>
    </row>
    <row r="129" spans="1:7" s="105" customFormat="1" outlineLevel="2">
      <c r="A129" s="21" t="s">
        <v>816</v>
      </c>
      <c r="B129" s="21" t="s">
        <v>686</v>
      </c>
      <c r="C129" s="103"/>
      <c r="D129" s="104"/>
      <c r="E129" s="13" t="s">
        <v>820</v>
      </c>
      <c r="F129" s="165">
        <f>'Aug PD11'!H20</f>
        <v>0</v>
      </c>
      <c r="G129" s="13" t="s">
        <v>169</v>
      </c>
    </row>
    <row r="130" spans="1:7" s="105" customFormat="1" outlineLevel="2">
      <c r="A130" s="21" t="s">
        <v>816</v>
      </c>
      <c r="B130" s="21" t="s">
        <v>688</v>
      </c>
      <c r="C130" s="103"/>
      <c r="D130" s="104"/>
      <c r="E130" s="13" t="s">
        <v>821</v>
      </c>
      <c r="F130" s="165">
        <f>'Aug PD11'!I20</f>
        <v>0</v>
      </c>
      <c r="G130" s="13" t="s">
        <v>169</v>
      </c>
    </row>
    <row r="131" spans="1:7" s="105" customFormat="1" outlineLevel="2">
      <c r="A131" s="21" t="s">
        <v>816</v>
      </c>
      <c r="B131" s="21"/>
      <c r="C131" s="103"/>
      <c r="D131" s="104"/>
      <c r="E131" s="13" t="s">
        <v>822</v>
      </c>
      <c r="F131" s="13" t="s">
        <v>14</v>
      </c>
      <c r="G131" s="13"/>
    </row>
    <row r="132" spans="1:7" outlineLevel="1">
      <c r="A132" s="13"/>
      <c r="B132" s="13"/>
      <c r="E132" s="13"/>
      <c r="F132" s="13"/>
      <c r="G132" s="13"/>
    </row>
    <row r="133" spans="1:7" outlineLevel="1">
      <c r="B133" s="10" t="s">
        <v>823</v>
      </c>
      <c r="E133" s="13"/>
      <c r="F133" s="13"/>
      <c r="G133" s="13"/>
    </row>
    <row r="134" spans="1:7" outlineLevel="2">
      <c r="A134" s="13"/>
      <c r="B134" s="13"/>
      <c r="E134" s="13"/>
      <c r="F134" s="13"/>
      <c r="G134" s="13"/>
    </row>
    <row r="135" spans="1:7" s="105" customFormat="1" outlineLevel="2">
      <c r="A135" s="13" t="s">
        <v>824</v>
      </c>
      <c r="B135" s="21" t="s">
        <v>167</v>
      </c>
      <c r="C135" s="103"/>
      <c r="D135" s="104"/>
      <c r="E135" s="13" t="s">
        <v>825</v>
      </c>
      <c r="F135" s="165">
        <f>'Aug PD11'!E23</f>
        <v>0</v>
      </c>
      <c r="G135" s="13" t="s">
        <v>169</v>
      </c>
    </row>
    <row r="136" spans="1:7" s="105" customFormat="1" outlineLevel="2">
      <c r="A136" s="13" t="s">
        <v>824</v>
      </c>
      <c r="B136" s="21" t="s">
        <v>170</v>
      </c>
      <c r="C136" s="103"/>
      <c r="D136" s="104"/>
      <c r="E136" s="13" t="s">
        <v>826</v>
      </c>
      <c r="F136" s="165">
        <f>'Aug PD11'!F23</f>
        <v>0</v>
      </c>
      <c r="G136" s="13" t="s">
        <v>169</v>
      </c>
    </row>
    <row r="137" spans="1:7" s="105" customFormat="1" outlineLevel="2">
      <c r="A137" s="13" t="s">
        <v>824</v>
      </c>
      <c r="B137" s="21" t="s">
        <v>172</v>
      </c>
      <c r="C137" s="103"/>
      <c r="D137" s="104"/>
      <c r="E137" s="13" t="s">
        <v>827</v>
      </c>
      <c r="F137" s="165">
        <f>'Aug PD11'!G23</f>
        <v>0</v>
      </c>
      <c r="G137" s="13" t="s">
        <v>169</v>
      </c>
    </row>
    <row r="138" spans="1:7" s="105" customFormat="1" outlineLevel="2">
      <c r="A138" s="13" t="s">
        <v>824</v>
      </c>
      <c r="B138" s="21" t="s">
        <v>174</v>
      </c>
      <c r="C138" s="103"/>
      <c r="D138" s="104"/>
      <c r="E138" s="13" t="s">
        <v>828</v>
      </c>
      <c r="F138" s="165">
        <f>'Aug PD11'!H23</f>
        <v>0</v>
      </c>
      <c r="G138" s="13" t="s">
        <v>169</v>
      </c>
    </row>
    <row r="139" spans="1:7" s="105" customFormat="1" outlineLevel="2">
      <c r="A139" s="13" t="s">
        <v>824</v>
      </c>
      <c r="B139" s="21" t="s">
        <v>176</v>
      </c>
      <c r="C139" s="103"/>
      <c r="D139" s="104"/>
      <c r="E139" s="13" t="s">
        <v>829</v>
      </c>
      <c r="F139" s="165">
        <f>'Aug PD11'!I23</f>
        <v>0</v>
      </c>
      <c r="G139" s="13" t="s">
        <v>169</v>
      </c>
    </row>
    <row r="140" spans="1:7" s="105" customFormat="1" outlineLevel="2">
      <c r="A140" s="13" t="s">
        <v>824</v>
      </c>
      <c r="B140" s="21"/>
      <c r="C140" s="103"/>
      <c r="D140" s="104"/>
      <c r="E140" s="13" t="s">
        <v>830</v>
      </c>
      <c r="F140" s="13" t="s">
        <v>14</v>
      </c>
      <c r="G140" s="13"/>
    </row>
    <row r="141" spans="1:7" outlineLevel="2">
      <c r="A141" s="13"/>
      <c r="B141" s="13"/>
      <c r="E141" s="13"/>
      <c r="F141" s="13"/>
      <c r="G141" s="13"/>
    </row>
    <row r="142" spans="1:7" s="105" customFormat="1" outlineLevel="2">
      <c r="A142" s="13" t="s">
        <v>831</v>
      </c>
      <c r="B142" s="13" t="s">
        <v>178</v>
      </c>
      <c r="C142" s="103"/>
      <c r="D142" s="104"/>
      <c r="E142" s="13" t="s">
        <v>179</v>
      </c>
      <c r="F142" s="165">
        <f>'Aug PD11'!E24</f>
        <v>-27.586333333333332</v>
      </c>
      <c r="G142" s="13" t="s">
        <v>169</v>
      </c>
    </row>
    <row r="143" spans="1:7" s="105" customFormat="1" outlineLevel="2">
      <c r="A143" s="13" t="s">
        <v>831</v>
      </c>
      <c r="B143" s="13" t="s">
        <v>180</v>
      </c>
      <c r="C143" s="103"/>
      <c r="D143" s="104"/>
      <c r="E143" s="13" t="s">
        <v>181</v>
      </c>
      <c r="F143" s="165">
        <f>'Aug PD11'!F24</f>
        <v>0</v>
      </c>
      <c r="G143" s="13" t="s">
        <v>169</v>
      </c>
    </row>
    <row r="144" spans="1:7" s="105" customFormat="1" outlineLevel="2">
      <c r="A144" s="13" t="s">
        <v>831</v>
      </c>
      <c r="B144" s="13" t="s">
        <v>182</v>
      </c>
      <c r="C144" s="103"/>
      <c r="D144" s="104"/>
      <c r="E144" s="13" t="s">
        <v>183</v>
      </c>
      <c r="F144" s="165">
        <f>'Aug PD11'!G24</f>
        <v>-18.349166666666665</v>
      </c>
      <c r="G144" s="13" t="s">
        <v>169</v>
      </c>
    </row>
    <row r="145" spans="1:7" s="105" customFormat="1" outlineLevel="2">
      <c r="A145" s="13" t="s">
        <v>831</v>
      </c>
      <c r="B145" s="13" t="s">
        <v>184</v>
      </c>
      <c r="C145" s="103"/>
      <c r="D145" s="104"/>
      <c r="E145" s="13" t="s">
        <v>185</v>
      </c>
      <c r="F145" s="165">
        <f>'Aug PD11'!H24</f>
        <v>0</v>
      </c>
      <c r="G145" s="13" t="s">
        <v>169</v>
      </c>
    </row>
    <row r="146" spans="1:7" s="105" customFormat="1" outlineLevel="2">
      <c r="A146" s="13" t="s">
        <v>831</v>
      </c>
      <c r="B146" s="13" t="s">
        <v>186</v>
      </c>
      <c r="C146" s="103"/>
      <c r="D146" s="104"/>
      <c r="E146" s="13" t="s">
        <v>187</v>
      </c>
      <c r="F146" s="165">
        <f>'Aug PD11'!I24</f>
        <v>0</v>
      </c>
      <c r="G146" s="13" t="s">
        <v>169</v>
      </c>
    </row>
    <row r="147" spans="1:7" s="105" customFormat="1" outlineLevel="2">
      <c r="A147" s="13" t="s">
        <v>831</v>
      </c>
      <c r="B147" s="13"/>
      <c r="C147" s="103"/>
      <c r="D147" s="104"/>
      <c r="E147" s="13" t="s">
        <v>189</v>
      </c>
      <c r="F147" s="13" t="s">
        <v>14</v>
      </c>
      <c r="G147" s="13"/>
    </row>
    <row r="148" spans="1:7" outlineLevel="2">
      <c r="A148" s="13"/>
      <c r="B148" s="13"/>
      <c r="E148" s="13"/>
      <c r="F148" s="13"/>
      <c r="G148" s="13"/>
    </row>
    <row r="149" spans="1:7" s="105" customFormat="1" outlineLevel="2">
      <c r="A149" s="13" t="s">
        <v>832</v>
      </c>
      <c r="B149" s="13" t="s">
        <v>191</v>
      </c>
      <c r="C149" s="103"/>
      <c r="D149" s="104"/>
      <c r="E149" s="13" t="s">
        <v>192</v>
      </c>
      <c r="F149" s="165">
        <f>'Aug PD11'!E25</f>
        <v>16.612891349243455</v>
      </c>
      <c r="G149" s="13" t="s">
        <v>169</v>
      </c>
    </row>
    <row r="150" spans="1:7" s="105" customFormat="1" outlineLevel="2">
      <c r="A150" s="13" t="s">
        <v>832</v>
      </c>
      <c r="B150" s="13" t="s">
        <v>193</v>
      </c>
      <c r="C150" s="103"/>
      <c r="D150" s="104"/>
      <c r="E150" s="13" t="s">
        <v>194</v>
      </c>
      <c r="F150" s="165">
        <f>'Aug PD11'!F25</f>
        <v>3.2367989553785734</v>
      </c>
      <c r="G150" s="13" t="s">
        <v>169</v>
      </c>
    </row>
    <row r="151" spans="1:7" s="105" customFormat="1" outlineLevel="2">
      <c r="A151" s="13" t="s">
        <v>832</v>
      </c>
      <c r="B151" s="13" t="s">
        <v>195</v>
      </c>
      <c r="C151" s="103"/>
      <c r="D151" s="104"/>
      <c r="E151" s="13" t="s">
        <v>196</v>
      </c>
      <c r="F151" s="165">
        <f>'Aug PD11'!G25</f>
        <v>29.338578588393432</v>
      </c>
      <c r="G151" s="13" t="s">
        <v>169</v>
      </c>
    </row>
    <row r="152" spans="1:7" s="105" customFormat="1" outlineLevel="2">
      <c r="A152" s="13" t="s">
        <v>832</v>
      </c>
      <c r="B152" s="13" t="s">
        <v>197</v>
      </c>
      <c r="C152" s="103"/>
      <c r="D152" s="104"/>
      <c r="E152" s="13" t="s">
        <v>198</v>
      </c>
      <c r="F152" s="165">
        <f>'Aug PD11'!H25</f>
        <v>-20.281438311411716</v>
      </c>
      <c r="G152" s="13" t="s">
        <v>169</v>
      </c>
    </row>
    <row r="153" spans="1:7" s="105" customFormat="1" outlineLevel="2">
      <c r="A153" s="13" t="s">
        <v>832</v>
      </c>
      <c r="B153" s="13" t="s">
        <v>199</v>
      </c>
      <c r="C153" s="103"/>
      <c r="D153" s="104"/>
      <c r="E153" s="13" t="s">
        <v>200</v>
      </c>
      <c r="F153" s="165">
        <f>'Aug PD11'!I25</f>
        <v>0.55865698871209335</v>
      </c>
      <c r="G153" s="13" t="s">
        <v>169</v>
      </c>
    </row>
    <row r="154" spans="1:7" s="105" customFormat="1" outlineLevel="2">
      <c r="A154" s="13" t="s">
        <v>832</v>
      </c>
      <c r="B154" s="13"/>
      <c r="C154" s="103"/>
      <c r="D154" s="104"/>
      <c r="E154" s="13" t="s">
        <v>202</v>
      </c>
      <c r="F154" s="13" t="s">
        <v>14</v>
      </c>
      <c r="G154" s="13"/>
    </row>
    <row r="155" spans="1:7" outlineLevel="2">
      <c r="A155" s="13"/>
      <c r="B155" s="13"/>
      <c r="E155" s="13"/>
      <c r="F155" s="13"/>
      <c r="G155" s="13"/>
    </row>
    <row r="156" spans="1:7" s="105" customFormat="1" outlineLevel="2">
      <c r="A156" s="13" t="s">
        <v>833</v>
      </c>
      <c r="B156" s="13" t="s">
        <v>203</v>
      </c>
      <c r="C156" s="103"/>
      <c r="D156" s="104"/>
      <c r="E156" s="13" t="s">
        <v>204</v>
      </c>
      <c r="F156" s="165">
        <f>'Aug PD11'!E26</f>
        <v>-1.3219305656095639</v>
      </c>
      <c r="G156" s="13" t="s">
        <v>169</v>
      </c>
    </row>
    <row r="157" spans="1:7" s="105" customFormat="1" outlineLevel="2">
      <c r="A157" s="13" t="s">
        <v>833</v>
      </c>
      <c r="B157" s="13" t="s">
        <v>205</v>
      </c>
      <c r="C157" s="103"/>
      <c r="D157" s="104"/>
      <c r="E157" s="13" t="s">
        <v>206</v>
      </c>
      <c r="F157" s="165">
        <f>'Aug PD11'!F26</f>
        <v>-1.4535690061760647</v>
      </c>
      <c r="G157" s="13" t="s">
        <v>169</v>
      </c>
    </row>
    <row r="158" spans="1:7" s="105" customFormat="1" outlineLevel="2">
      <c r="A158" s="13" t="s">
        <v>833</v>
      </c>
      <c r="B158" s="13" t="s">
        <v>207</v>
      </c>
      <c r="C158" s="103"/>
      <c r="D158" s="104"/>
      <c r="E158" s="13" t="s">
        <v>208</v>
      </c>
      <c r="F158" s="165">
        <f>'Aug PD11'!G26</f>
        <v>-4.3688699296745943</v>
      </c>
      <c r="G158" s="13" t="s">
        <v>169</v>
      </c>
    </row>
    <row r="159" spans="1:7" s="105" customFormat="1" outlineLevel="2">
      <c r="A159" s="13" t="s">
        <v>833</v>
      </c>
      <c r="B159" s="13"/>
      <c r="C159" s="103"/>
      <c r="D159" s="104"/>
      <c r="E159" s="13" t="s">
        <v>834</v>
      </c>
      <c r="F159" s="13" t="s">
        <v>14</v>
      </c>
      <c r="G159" s="13"/>
    </row>
    <row r="160" spans="1:7" s="105" customFormat="1" outlineLevel="2">
      <c r="A160" s="13" t="s">
        <v>833</v>
      </c>
      <c r="B160" s="13" t="s">
        <v>209</v>
      </c>
      <c r="C160" s="103"/>
      <c r="D160" s="104"/>
      <c r="E160" s="13" t="s">
        <v>210</v>
      </c>
      <c r="F160" s="165">
        <f>'Aug PD11'!I26</f>
        <v>441.63849252638357</v>
      </c>
      <c r="G160" s="13" t="s">
        <v>169</v>
      </c>
    </row>
    <row r="161" spans="1:7" s="105" customFormat="1" outlineLevel="2">
      <c r="A161" s="13" t="s">
        <v>833</v>
      </c>
      <c r="B161" s="13"/>
      <c r="C161" s="103"/>
      <c r="D161" s="104"/>
      <c r="E161" s="13" t="s">
        <v>212</v>
      </c>
      <c r="F161" s="13" t="s">
        <v>14</v>
      </c>
      <c r="G161" s="13"/>
    </row>
    <row r="162" spans="1:7" outlineLevel="2">
      <c r="A162" s="13"/>
      <c r="B162" s="13"/>
      <c r="E162" s="13"/>
      <c r="F162" s="13"/>
      <c r="G162" s="13"/>
    </row>
    <row r="163" spans="1:7" s="105" customFormat="1" outlineLevel="2">
      <c r="A163" s="13" t="s">
        <v>835</v>
      </c>
      <c r="B163" s="13" t="s">
        <v>213</v>
      </c>
      <c r="C163" s="103"/>
      <c r="D163" s="104"/>
      <c r="E163" s="13" t="s">
        <v>214</v>
      </c>
      <c r="F163" s="165">
        <f>'Aug PD11'!E27</f>
        <v>6.3664961833146947</v>
      </c>
      <c r="G163" s="13" t="s">
        <v>169</v>
      </c>
    </row>
    <row r="164" spans="1:7" s="105" customFormat="1" outlineLevel="2">
      <c r="A164" s="13" t="s">
        <v>835</v>
      </c>
      <c r="B164" s="13" t="s">
        <v>215</v>
      </c>
      <c r="C164" s="103"/>
      <c r="D164" s="104"/>
      <c r="E164" s="13" t="s">
        <v>216</v>
      </c>
      <c r="F164" s="165">
        <f>'Aug PD11'!F27</f>
        <v>126.11253460993021</v>
      </c>
      <c r="G164" s="13" t="s">
        <v>169</v>
      </c>
    </row>
    <row r="165" spans="1:7" s="105" customFormat="1" outlineLevel="2">
      <c r="A165" s="13" t="s">
        <v>835</v>
      </c>
      <c r="B165" s="13" t="s">
        <v>217</v>
      </c>
      <c r="C165" s="103"/>
      <c r="D165" s="104"/>
      <c r="E165" s="13" t="s">
        <v>218</v>
      </c>
      <c r="F165" s="165">
        <f>'Aug PD11'!G27</f>
        <v>99.943277120238918</v>
      </c>
      <c r="G165" s="13" t="s">
        <v>169</v>
      </c>
    </row>
    <row r="166" spans="1:7" s="105" customFormat="1" outlineLevel="2">
      <c r="A166" s="13" t="s">
        <v>835</v>
      </c>
      <c r="B166" s="13" t="s">
        <v>219</v>
      </c>
      <c r="C166" s="103"/>
      <c r="D166" s="104"/>
      <c r="E166" s="13" t="s">
        <v>220</v>
      </c>
      <c r="F166" s="165">
        <f>'Aug PD11'!H27</f>
        <v>31.329501893352131</v>
      </c>
      <c r="G166" s="13" t="s">
        <v>169</v>
      </c>
    </row>
    <row r="167" spans="1:7" s="105" customFormat="1" outlineLevel="2">
      <c r="A167" s="13" t="s">
        <v>835</v>
      </c>
      <c r="B167" s="13" t="s">
        <v>221</v>
      </c>
      <c r="C167" s="103"/>
      <c r="D167" s="104"/>
      <c r="E167" s="13" t="s">
        <v>222</v>
      </c>
      <c r="F167" s="165">
        <f>'Aug PD11'!I27</f>
        <v>33.848427238060367</v>
      </c>
      <c r="G167" s="13" t="s">
        <v>169</v>
      </c>
    </row>
    <row r="168" spans="1:7" s="105" customFormat="1" outlineLevel="2">
      <c r="A168" s="13" t="s">
        <v>835</v>
      </c>
      <c r="B168" s="13"/>
      <c r="C168" s="103"/>
      <c r="D168" s="104"/>
      <c r="E168" s="13" t="s">
        <v>224</v>
      </c>
      <c r="F168" s="13" t="s">
        <v>14</v>
      </c>
      <c r="G168" s="13"/>
    </row>
    <row r="169" spans="1:7" outlineLevel="2">
      <c r="A169" s="13"/>
      <c r="B169" s="13"/>
      <c r="E169" s="13"/>
      <c r="F169" s="13"/>
      <c r="G169" s="13"/>
    </row>
    <row r="170" spans="1:7" s="105" customFormat="1" outlineLevel="2">
      <c r="A170" s="13" t="s">
        <v>836</v>
      </c>
      <c r="B170" s="13" t="s">
        <v>225</v>
      </c>
      <c r="C170" s="103"/>
      <c r="D170" s="104"/>
      <c r="E170" s="13" t="s">
        <v>226</v>
      </c>
      <c r="F170" s="165">
        <f>'Aug PD11'!E28</f>
        <v>-20.156939999999999</v>
      </c>
      <c r="G170" s="13" t="s">
        <v>169</v>
      </c>
    </row>
    <row r="171" spans="1:7" s="105" customFormat="1" outlineLevel="2">
      <c r="A171" s="13" t="s">
        <v>836</v>
      </c>
      <c r="B171" s="13" t="s">
        <v>227</v>
      </c>
      <c r="C171" s="103"/>
      <c r="D171" s="104"/>
      <c r="E171" s="13" t="s">
        <v>228</v>
      </c>
      <c r="F171" s="165">
        <f>'Aug PD11'!F28</f>
        <v>-4.0295400000000008</v>
      </c>
      <c r="G171" s="13" t="s">
        <v>169</v>
      </c>
    </row>
    <row r="172" spans="1:7" s="105" customFormat="1" outlineLevel="2">
      <c r="A172" s="13" t="s">
        <v>836</v>
      </c>
      <c r="B172" s="13"/>
      <c r="C172" s="103"/>
      <c r="D172" s="104"/>
      <c r="E172" s="13" t="s">
        <v>837</v>
      </c>
      <c r="F172" s="13" t="s">
        <v>14</v>
      </c>
      <c r="G172" s="13"/>
    </row>
    <row r="173" spans="1:7" s="105" customFormat="1" outlineLevel="2">
      <c r="A173" s="13" t="s">
        <v>836</v>
      </c>
      <c r="B173" s="13"/>
      <c r="C173" s="103"/>
      <c r="D173" s="104"/>
      <c r="E173" s="13" t="s">
        <v>838</v>
      </c>
      <c r="F173" s="13" t="s">
        <v>14</v>
      </c>
      <c r="G173" s="13"/>
    </row>
    <row r="174" spans="1:7" s="105" customFormat="1" outlineLevel="2">
      <c r="A174" s="13" t="s">
        <v>836</v>
      </c>
      <c r="B174" s="13"/>
      <c r="C174" s="103"/>
      <c r="D174" s="104"/>
      <c r="E174" s="13" t="s">
        <v>839</v>
      </c>
      <c r="F174" s="13" t="s">
        <v>14</v>
      </c>
      <c r="G174" s="13"/>
    </row>
    <row r="175" spans="1:7" s="105" customFormat="1" outlineLevel="2">
      <c r="A175" s="13" t="s">
        <v>836</v>
      </c>
      <c r="B175" s="13"/>
      <c r="C175" s="103"/>
      <c r="D175" s="104"/>
      <c r="E175" s="13" t="s">
        <v>840</v>
      </c>
      <c r="F175" s="13" t="s">
        <v>14</v>
      </c>
      <c r="G175" s="13"/>
    </row>
    <row r="176" spans="1:7" outlineLevel="2">
      <c r="A176" s="13"/>
      <c r="B176" s="13"/>
      <c r="E176" s="13"/>
      <c r="F176" s="13"/>
      <c r="G176" s="13"/>
    </row>
    <row r="177" spans="1:7" s="105" customFormat="1" outlineLevel="2">
      <c r="A177" s="13" t="s">
        <v>841</v>
      </c>
      <c r="B177" s="21" t="s">
        <v>229</v>
      </c>
      <c r="C177" s="103"/>
      <c r="D177" s="104"/>
      <c r="E177" s="13" t="s">
        <v>230</v>
      </c>
      <c r="F177" s="165">
        <f>'Aug PD11'!E29</f>
        <v>0</v>
      </c>
      <c r="G177" s="13" t="s">
        <v>169</v>
      </c>
    </row>
    <row r="178" spans="1:7" s="105" customFormat="1" outlineLevel="2">
      <c r="A178" s="13" t="s">
        <v>841</v>
      </c>
      <c r="B178" s="21" t="s">
        <v>231</v>
      </c>
      <c r="C178" s="103"/>
      <c r="D178" s="104"/>
      <c r="E178" s="13" t="s">
        <v>232</v>
      </c>
      <c r="F178" s="165">
        <f>'Aug PD11'!F29</f>
        <v>0.68500000000000005</v>
      </c>
      <c r="G178" s="13" t="s">
        <v>169</v>
      </c>
    </row>
    <row r="179" spans="1:7" s="105" customFormat="1" outlineLevel="2">
      <c r="A179" s="13" t="s">
        <v>841</v>
      </c>
      <c r="B179" s="21" t="s">
        <v>233</v>
      </c>
      <c r="C179" s="103"/>
      <c r="D179" s="104"/>
      <c r="E179" s="13" t="s">
        <v>234</v>
      </c>
      <c r="F179" s="165">
        <f>'Aug PD11'!G29</f>
        <v>0</v>
      </c>
      <c r="G179" s="13" t="s">
        <v>169</v>
      </c>
    </row>
    <row r="180" spans="1:7" s="105" customFormat="1" outlineLevel="2">
      <c r="A180" s="13" t="s">
        <v>841</v>
      </c>
      <c r="B180" s="21" t="s">
        <v>235</v>
      </c>
      <c r="C180" s="103"/>
      <c r="D180" s="104"/>
      <c r="E180" s="13" t="s">
        <v>236</v>
      </c>
      <c r="F180" s="165">
        <f>'Aug PD11'!H29</f>
        <v>0</v>
      </c>
      <c r="G180" s="13" t="s">
        <v>169</v>
      </c>
    </row>
    <row r="181" spans="1:7" s="105" customFormat="1" outlineLevel="2">
      <c r="A181" s="13" t="s">
        <v>841</v>
      </c>
      <c r="B181" s="21"/>
      <c r="C181" s="103"/>
      <c r="D181" s="104"/>
      <c r="E181" s="13" t="s">
        <v>842</v>
      </c>
      <c r="F181" s="13" t="s">
        <v>14</v>
      </c>
      <c r="G181" s="13"/>
    </row>
    <row r="182" spans="1:7" s="105" customFormat="1" outlineLevel="2">
      <c r="A182" s="13" t="s">
        <v>841</v>
      </c>
      <c r="B182" s="21"/>
      <c r="C182" s="103"/>
      <c r="D182" s="104"/>
      <c r="E182" s="13" t="s">
        <v>843</v>
      </c>
      <c r="F182" s="13" t="s">
        <v>14</v>
      </c>
      <c r="G182" s="13"/>
    </row>
    <row r="183" spans="1:7" outlineLevel="2">
      <c r="A183" s="13"/>
      <c r="B183" s="13"/>
      <c r="E183" s="13"/>
      <c r="F183" s="13"/>
      <c r="G183" s="13"/>
    </row>
    <row r="184" spans="1:7" s="105" customFormat="1" outlineLevel="2">
      <c r="A184" s="13" t="s">
        <v>844</v>
      </c>
      <c r="B184" s="13"/>
      <c r="C184" s="103"/>
      <c r="D184" s="104"/>
      <c r="E184" s="13" t="s">
        <v>845</v>
      </c>
      <c r="F184" s="13" t="s">
        <v>14</v>
      </c>
      <c r="G184" s="13"/>
    </row>
    <row r="185" spans="1:7" s="105" customFormat="1" outlineLevel="2">
      <c r="A185" s="13" t="s">
        <v>844</v>
      </c>
      <c r="B185" s="13"/>
      <c r="C185" s="103"/>
      <c r="D185" s="104"/>
      <c r="E185" s="13" t="s">
        <v>846</v>
      </c>
      <c r="F185" s="13" t="s">
        <v>14</v>
      </c>
      <c r="G185" s="13"/>
    </row>
    <row r="186" spans="1:7" s="105" customFormat="1" outlineLevel="2">
      <c r="A186" s="13" t="s">
        <v>844</v>
      </c>
      <c r="B186" s="13"/>
      <c r="C186" s="103"/>
      <c r="D186" s="104"/>
      <c r="E186" s="13" t="s">
        <v>847</v>
      </c>
      <c r="F186" s="13" t="s">
        <v>14</v>
      </c>
      <c r="G186" s="13"/>
    </row>
    <row r="187" spans="1:7" s="105" customFormat="1" outlineLevel="2">
      <c r="A187" s="13" t="s">
        <v>844</v>
      </c>
      <c r="B187" s="13"/>
      <c r="C187" s="103"/>
      <c r="D187" s="104"/>
      <c r="E187" s="13" t="s">
        <v>848</v>
      </c>
      <c r="F187" s="13" t="s">
        <v>14</v>
      </c>
      <c r="G187" s="13"/>
    </row>
    <row r="188" spans="1:7" s="105" customFormat="1" outlineLevel="2">
      <c r="A188" s="13" t="s">
        <v>844</v>
      </c>
      <c r="B188" s="21" t="s">
        <v>587</v>
      </c>
      <c r="C188" s="103"/>
      <c r="D188" s="104"/>
      <c r="E188" s="13" t="s">
        <v>588</v>
      </c>
      <c r="F188" s="268">
        <f>'Aug PD11'!I30</f>
        <v>0</v>
      </c>
      <c r="G188" s="13"/>
    </row>
    <row r="189" spans="1:7" s="105" customFormat="1" outlineLevel="2">
      <c r="A189" s="13" t="s">
        <v>844</v>
      </c>
      <c r="B189" s="13"/>
      <c r="C189" s="103"/>
      <c r="D189" s="104"/>
      <c r="E189" s="13" t="s">
        <v>590</v>
      </c>
      <c r="F189" s="13" t="s">
        <v>14</v>
      </c>
      <c r="G189" s="13"/>
    </row>
    <row r="190" spans="1:7" outlineLevel="2">
      <c r="A190" s="13"/>
      <c r="B190" s="13"/>
      <c r="E190" s="13"/>
      <c r="F190" s="13"/>
      <c r="G190" s="13"/>
    </row>
    <row r="191" spans="1:7" s="105" customFormat="1" outlineLevel="2">
      <c r="A191" s="13" t="s">
        <v>849</v>
      </c>
      <c r="B191" s="21" t="s">
        <v>237</v>
      </c>
      <c r="C191" s="103"/>
      <c r="D191" s="104"/>
      <c r="E191" s="13" t="s">
        <v>238</v>
      </c>
      <c r="F191" s="165">
        <f>'Aug PD11'!E31</f>
        <v>0</v>
      </c>
      <c r="G191" s="13" t="s">
        <v>169</v>
      </c>
    </row>
    <row r="192" spans="1:7" s="105" customFormat="1" outlineLevel="2">
      <c r="A192" s="13" t="s">
        <v>849</v>
      </c>
      <c r="B192" s="21" t="s">
        <v>239</v>
      </c>
      <c r="C192" s="103"/>
      <c r="D192" s="104"/>
      <c r="E192" s="13" t="s">
        <v>240</v>
      </c>
      <c r="F192" s="165">
        <f>'Aug PD11'!F31</f>
        <v>0</v>
      </c>
      <c r="G192" s="13" t="s">
        <v>169</v>
      </c>
    </row>
    <row r="193" spans="1:7" s="105" customFormat="1" outlineLevel="2">
      <c r="A193" s="13" t="s">
        <v>849</v>
      </c>
      <c r="B193" s="21" t="s">
        <v>241</v>
      </c>
      <c r="C193" s="103"/>
      <c r="D193" s="104"/>
      <c r="E193" s="13" t="s">
        <v>242</v>
      </c>
      <c r="F193" s="165">
        <f>'Aug PD11'!G31</f>
        <v>0</v>
      </c>
      <c r="G193" s="13" t="s">
        <v>169</v>
      </c>
    </row>
    <row r="194" spans="1:7" s="105" customFormat="1" outlineLevel="2">
      <c r="A194" s="13" t="s">
        <v>849</v>
      </c>
      <c r="B194" s="21" t="s">
        <v>243</v>
      </c>
      <c r="C194" s="103"/>
      <c r="D194" s="104"/>
      <c r="E194" s="13" t="s">
        <v>244</v>
      </c>
      <c r="F194" s="165">
        <f>'Aug PD11'!H31</f>
        <v>0</v>
      </c>
      <c r="G194" s="13" t="s">
        <v>169</v>
      </c>
    </row>
    <row r="195" spans="1:7" s="105" customFormat="1" outlineLevel="2">
      <c r="A195" s="13" t="s">
        <v>849</v>
      </c>
      <c r="B195" s="21" t="s">
        <v>245</v>
      </c>
      <c r="C195" s="103"/>
      <c r="D195" s="104"/>
      <c r="E195" s="13" t="s">
        <v>246</v>
      </c>
      <c r="F195" s="165">
        <f>'Aug PD11'!I31</f>
        <v>0</v>
      </c>
      <c r="G195" s="13" t="s">
        <v>169</v>
      </c>
    </row>
    <row r="196" spans="1:7" s="105" customFormat="1" outlineLevel="2">
      <c r="A196" s="13" t="s">
        <v>849</v>
      </c>
      <c r="B196" s="13"/>
      <c r="C196" s="103"/>
      <c r="D196" s="104"/>
      <c r="E196" s="13" t="s">
        <v>248</v>
      </c>
      <c r="F196" s="13" t="s">
        <v>14</v>
      </c>
      <c r="G196" s="13"/>
    </row>
    <row r="197" spans="1:7" outlineLevel="1">
      <c r="A197" s="13"/>
      <c r="B197" s="13"/>
      <c r="E197" s="13"/>
      <c r="F197" s="13"/>
      <c r="G197" s="13"/>
    </row>
    <row r="198" spans="1:7" outlineLevel="1">
      <c r="B198" s="10" t="s">
        <v>850</v>
      </c>
      <c r="E198" s="13"/>
      <c r="F198" s="13"/>
      <c r="G198" s="13"/>
    </row>
    <row r="199" spans="1:7" outlineLevel="2">
      <c r="A199" s="13"/>
      <c r="B199" s="13"/>
      <c r="E199" s="13"/>
      <c r="F199" s="13"/>
      <c r="G199" s="13"/>
    </row>
    <row r="200" spans="1:7" s="105" customFormat="1" outlineLevel="2">
      <c r="A200" s="13" t="s">
        <v>851</v>
      </c>
      <c r="B200" s="21" t="s">
        <v>249</v>
      </c>
      <c r="C200" s="103"/>
      <c r="D200" s="104"/>
      <c r="E200" s="13" t="s">
        <v>250</v>
      </c>
      <c r="F200" s="165">
        <v>0</v>
      </c>
      <c r="G200" s="13" t="s">
        <v>169</v>
      </c>
    </row>
    <row r="201" spans="1:7" s="105" customFormat="1" outlineLevel="2">
      <c r="A201" s="13" t="s">
        <v>851</v>
      </c>
      <c r="B201" s="21" t="s">
        <v>251</v>
      </c>
      <c r="C201" s="103"/>
      <c r="D201" s="104"/>
      <c r="E201" s="13" t="s">
        <v>252</v>
      </c>
      <c r="F201" s="165">
        <v>0</v>
      </c>
      <c r="G201" s="13" t="s">
        <v>169</v>
      </c>
    </row>
    <row r="202" spans="1:7" s="105" customFormat="1" outlineLevel="2">
      <c r="A202" s="13" t="s">
        <v>851</v>
      </c>
      <c r="B202" s="21" t="s">
        <v>253</v>
      </c>
      <c r="C202" s="103"/>
      <c r="D202" s="104"/>
      <c r="E202" s="13" t="s">
        <v>254</v>
      </c>
      <c r="F202" s="165">
        <v>0</v>
      </c>
      <c r="G202" s="13" t="s">
        <v>169</v>
      </c>
    </row>
    <row r="203" spans="1:7" s="105" customFormat="1" outlineLevel="2">
      <c r="A203" s="13" t="s">
        <v>851</v>
      </c>
      <c r="B203" s="21" t="s">
        <v>255</v>
      </c>
      <c r="C203" s="103"/>
      <c r="D203" s="104"/>
      <c r="E203" s="13" t="s">
        <v>256</v>
      </c>
      <c r="F203" s="165">
        <v>0</v>
      </c>
      <c r="G203" s="13" t="s">
        <v>169</v>
      </c>
    </row>
    <row r="204" spans="1:7" s="105" customFormat="1" outlineLevel="2">
      <c r="A204" s="13" t="s">
        <v>851</v>
      </c>
      <c r="B204" s="21" t="s">
        <v>257</v>
      </c>
      <c r="C204" s="103"/>
      <c r="D204" s="104"/>
      <c r="E204" s="13" t="s">
        <v>258</v>
      </c>
      <c r="F204" s="165">
        <v>0</v>
      </c>
      <c r="G204" s="13" t="s">
        <v>169</v>
      </c>
    </row>
    <row r="205" spans="1:7" s="105" customFormat="1" outlineLevel="2">
      <c r="A205" s="13" t="s">
        <v>851</v>
      </c>
      <c r="B205" s="21" t="s">
        <v>259</v>
      </c>
      <c r="C205" s="103"/>
      <c r="D205" s="104"/>
      <c r="E205" s="13" t="s">
        <v>260</v>
      </c>
      <c r="F205" s="165">
        <v>0</v>
      </c>
      <c r="G205" s="13" t="s">
        <v>169</v>
      </c>
    </row>
    <row r="206" spans="1:7" outlineLevel="2">
      <c r="A206" s="13"/>
      <c r="B206" s="21"/>
      <c r="E206" s="13"/>
      <c r="F206" s="13"/>
      <c r="G206" s="13"/>
    </row>
    <row r="207" spans="1:7" s="105" customFormat="1" outlineLevel="2">
      <c r="A207" s="13" t="s">
        <v>852</v>
      </c>
      <c r="B207" s="21" t="s">
        <v>261</v>
      </c>
      <c r="C207" s="103"/>
      <c r="D207" s="104"/>
      <c r="E207" s="13" t="s">
        <v>262</v>
      </c>
      <c r="F207" s="165">
        <v>0</v>
      </c>
      <c r="G207" s="13" t="s">
        <v>169</v>
      </c>
    </row>
    <row r="208" spans="1:7" s="105" customFormat="1" outlineLevel="2">
      <c r="A208" s="13" t="s">
        <v>852</v>
      </c>
      <c r="B208" s="21" t="s">
        <v>263</v>
      </c>
      <c r="C208" s="103"/>
      <c r="D208" s="104"/>
      <c r="E208" s="13" t="s">
        <v>264</v>
      </c>
      <c r="F208" s="165">
        <v>0</v>
      </c>
      <c r="G208" s="13" t="s">
        <v>169</v>
      </c>
    </row>
    <row r="209" spans="1:23" s="105" customFormat="1" outlineLevel="2">
      <c r="A209" s="13" t="s">
        <v>852</v>
      </c>
      <c r="B209" s="21" t="s">
        <v>265</v>
      </c>
      <c r="C209" s="103"/>
      <c r="D209" s="104"/>
      <c r="E209" s="13" t="s">
        <v>266</v>
      </c>
      <c r="F209" s="165">
        <v>0</v>
      </c>
      <c r="G209" s="13" t="s">
        <v>169</v>
      </c>
    </row>
    <row r="210" spans="1:23" s="105" customFormat="1" outlineLevel="2">
      <c r="A210" s="13" t="s">
        <v>852</v>
      </c>
      <c r="B210" s="21" t="s">
        <v>267</v>
      </c>
      <c r="C210" s="103"/>
      <c r="D210" s="104"/>
      <c r="E210" s="13" t="s">
        <v>268</v>
      </c>
      <c r="F210" s="165">
        <v>0</v>
      </c>
      <c r="G210" s="13" t="s">
        <v>169</v>
      </c>
    </row>
    <row r="211" spans="1:23" s="105" customFormat="1" outlineLevel="2">
      <c r="A211" s="13" t="s">
        <v>852</v>
      </c>
      <c r="B211" s="21" t="s">
        <v>269</v>
      </c>
      <c r="C211" s="103"/>
      <c r="D211" s="104"/>
      <c r="E211" s="13" t="s">
        <v>270</v>
      </c>
      <c r="F211" s="165">
        <v>0</v>
      </c>
      <c r="G211" s="13" t="s">
        <v>169</v>
      </c>
    </row>
    <row r="212" spans="1:23" s="105" customFormat="1" outlineLevel="2">
      <c r="A212" s="13" t="s">
        <v>852</v>
      </c>
      <c r="B212" s="21" t="s">
        <v>271</v>
      </c>
      <c r="C212" s="103"/>
      <c r="D212" s="104"/>
      <c r="E212" s="13" t="s">
        <v>272</v>
      </c>
      <c r="F212" s="165">
        <v>0</v>
      </c>
      <c r="G212" s="13" t="s">
        <v>169</v>
      </c>
    </row>
    <row r="213" spans="1:23" s="105" customFormat="1" outlineLevel="1">
      <c r="A213" s="13"/>
      <c r="B213" s="13"/>
      <c r="C213" s="103"/>
      <c r="D213" s="104"/>
      <c r="F213" s="24"/>
    </row>
    <row r="214" spans="1:23" s="105" customFormat="1" outlineLevel="1">
      <c r="A214" s="13"/>
      <c r="B214" s="13"/>
      <c r="C214" s="103"/>
      <c r="D214" s="104"/>
      <c r="F214" s="24"/>
    </row>
    <row r="215" spans="1:23">
      <c r="A215" s="85" t="s">
        <v>853</v>
      </c>
      <c r="B215" s="85"/>
      <c r="C215" s="84"/>
      <c r="D215" s="83"/>
      <c r="E215" s="82"/>
      <c r="F215" s="82"/>
      <c r="G215" s="82"/>
      <c r="H215" s="82"/>
      <c r="I215" s="82"/>
      <c r="J215" s="82"/>
      <c r="K215" s="82"/>
      <c r="L215" s="82"/>
      <c r="M215" s="82"/>
      <c r="N215" s="82"/>
      <c r="O215" s="82"/>
      <c r="P215" s="82"/>
      <c r="Q215" s="82"/>
      <c r="R215" s="82"/>
      <c r="S215" s="82"/>
      <c r="T215" s="82"/>
      <c r="U215" s="82"/>
      <c r="V215" s="82"/>
      <c r="W215" s="82"/>
    </row>
    <row r="216" spans="1:23" outlineLevel="1"/>
    <row r="217" spans="1:23" outlineLevel="1">
      <c r="B217" s="10" t="s">
        <v>854</v>
      </c>
      <c r="E217" s="13"/>
      <c r="F217" s="13"/>
      <c r="G217" s="13"/>
    </row>
    <row r="218" spans="1:23" outlineLevel="1">
      <c r="A218" s="13"/>
      <c r="B218" s="13"/>
      <c r="E218" s="13"/>
      <c r="F218" s="13"/>
      <c r="G218" s="13"/>
    </row>
    <row r="219" spans="1:23" s="105" customFormat="1" outlineLevel="1">
      <c r="A219" s="21"/>
      <c r="B219" s="21" t="s">
        <v>318</v>
      </c>
      <c r="C219" s="103"/>
      <c r="D219" s="104"/>
      <c r="E219" s="13" t="str">
        <f xml:space="preserve"> "Company view - " &amp; E91</f>
        <v>Company view - PR14 BYR ODI RCV adjustment in 2017-18 FYA (CPIH deflated) prices (WR)</v>
      </c>
      <c r="F219" s="165">
        <f ca="1" xml:space="preserve"> SUMIFS(InpActive!$G:$G, InpActive!$A:$A, InpS!$F$14, InpActive!$B:$B, InpS!$B219)</f>
        <v>-2.1000000000000001E-2</v>
      </c>
      <c r="G219" s="13" t="s">
        <v>169</v>
      </c>
    </row>
    <row r="220" spans="1:23" s="105" customFormat="1" outlineLevel="1">
      <c r="A220" s="21"/>
      <c r="B220" s="21" t="s">
        <v>320</v>
      </c>
      <c r="C220" s="103"/>
      <c r="D220" s="104"/>
      <c r="E220" s="13" t="str">
        <f t="shared" ref="E220:E259" si="1" xml:space="preserve"> "Company view - " &amp; E92</f>
        <v>Company view - PR14 BYR ODI RCV adjustment in 2017-18 FYA (CPIH deflated) prices (WN)</v>
      </c>
      <c r="F220" s="165">
        <f ca="1" xml:space="preserve"> SUMIFS(InpActive!$G:$G, InpActive!$A:$A, InpS!$F$14, InpActive!$B:$B, InpS!$B220)</f>
        <v>0</v>
      </c>
      <c r="G220" s="13" t="s">
        <v>169</v>
      </c>
    </row>
    <row r="221" spans="1:23" s="105" customFormat="1" outlineLevel="1">
      <c r="A221" s="21"/>
      <c r="B221" s="21" t="s">
        <v>322</v>
      </c>
      <c r="C221" s="103"/>
      <c r="D221" s="104"/>
      <c r="E221" s="13" t="str">
        <f t="shared" si="1"/>
        <v>Company view - PR14 BYR ODI RCV adjustment in 2017-18 FYA (CPIH deflated) prices (WWN)</v>
      </c>
      <c r="F221" s="165">
        <f ca="1" xml:space="preserve"> SUMIFS(InpActive!$G:$G, InpActive!$A:$A, InpS!$F$14, InpActive!$B:$B, InpS!$B221)</f>
        <v>0</v>
      </c>
      <c r="G221" s="13" t="s">
        <v>169</v>
      </c>
    </row>
    <row r="222" spans="1:23" s="105" customFormat="1" outlineLevel="1">
      <c r="A222" s="21"/>
      <c r="B222" s="21"/>
      <c r="C222" s="103"/>
      <c r="D222" s="104"/>
      <c r="E222" s="13" t="str">
        <f t="shared" si="1"/>
        <v>Company view - PR14 BYR ODI RCV adjustment in 2017-18 FYA (CPIH deflated) prices (BR)</v>
      </c>
      <c r="F222" s="13" t="s">
        <v>14</v>
      </c>
      <c r="G222" s="13"/>
    </row>
    <row r="223" spans="1:23" s="105" customFormat="1" outlineLevel="1">
      <c r="A223" s="21"/>
      <c r="B223" s="21" t="s">
        <v>324</v>
      </c>
      <c r="C223" s="103"/>
      <c r="D223" s="104"/>
      <c r="E223" s="13" t="str">
        <f t="shared" si="1"/>
        <v>Company view - PR14 BYR ODI RCV adjustment in 2017-18 FYA (CPIH deflated) prices (ADDN1)</v>
      </c>
      <c r="F223" s="165">
        <f ca="1" xml:space="preserve"> SUMIFS(InpActive!$G:$G, InpActive!$A:$A, InpS!$F$14, InpActive!$B:$B, InpS!$B223)</f>
        <v>0</v>
      </c>
      <c r="G223" s="13" t="s">
        <v>169</v>
      </c>
    </row>
    <row r="224" spans="1:23" s="105" customFormat="1" outlineLevel="1">
      <c r="A224" s="21"/>
      <c r="B224" s="21" t="s">
        <v>326</v>
      </c>
      <c r="C224" s="103"/>
      <c r="D224" s="104"/>
      <c r="E224" s="13" t="str">
        <f t="shared" si="1"/>
        <v>Company view - PR14 BYR ODI RCV adjustment in 2017-18 FYA (CPIH deflated) prices (ADDN2)</v>
      </c>
      <c r="F224" s="165">
        <f ca="1" xml:space="preserve"> SUMIFS(InpActive!$G:$G, InpActive!$A:$A, InpS!$F$14, InpActive!$B:$B, InpS!$B224)</f>
        <v>0</v>
      </c>
      <c r="G224" s="13" t="s">
        <v>169</v>
      </c>
    </row>
    <row r="225" spans="1:7" outlineLevel="1">
      <c r="A225" s="21"/>
      <c r="B225" s="21"/>
      <c r="E225" s="13"/>
      <c r="F225" s="13"/>
      <c r="G225" s="13"/>
    </row>
    <row r="226" spans="1:7" s="105" customFormat="1" outlineLevel="1">
      <c r="A226" s="21"/>
      <c r="B226" s="21" t="s">
        <v>330</v>
      </c>
      <c r="C226" s="103"/>
      <c r="D226" s="104"/>
      <c r="E226" s="13" t="str">
        <f t="shared" si="1"/>
        <v>Company view - PR14 BYR Totex menu RCV adjustment in 2017-18 FYA (CPIH deflated) prices (WR)</v>
      </c>
      <c r="F226" s="13">
        <f ca="1" xml:space="preserve"> SUMIFS(InpActive!$G:$G, InpActive!$A:$A, InpS!$F$14, InpActive!$B:$B, InpS!$B226)</f>
        <v>0</v>
      </c>
      <c r="G226" s="13"/>
    </row>
    <row r="227" spans="1:7" s="105" customFormat="1" outlineLevel="1">
      <c r="A227" s="21"/>
      <c r="B227" s="21" t="s">
        <v>332</v>
      </c>
      <c r="C227" s="103"/>
      <c r="D227" s="104"/>
      <c r="E227" s="13" t="str">
        <f t="shared" si="1"/>
        <v>Company view - PR14 BYR Totex menu RCV adjustment in 2017-18 FYA (CPIH deflated) prices (WN)</v>
      </c>
      <c r="F227" s="165">
        <f ca="1" xml:space="preserve"> SUMIFS(InpActive!$G:$G, InpActive!$A:$A, InpS!$F$14, InpActive!$B:$B, InpS!$B227)</f>
        <v>3.4169999999999998</v>
      </c>
      <c r="G227" s="13" t="s">
        <v>169</v>
      </c>
    </row>
    <row r="228" spans="1:7" s="105" customFormat="1" outlineLevel="1">
      <c r="A228" s="21"/>
      <c r="B228" s="21" t="s">
        <v>334</v>
      </c>
      <c r="C228" s="103"/>
      <c r="D228" s="104"/>
      <c r="E228" s="13" t="str">
        <f t="shared" si="1"/>
        <v>Company view - PR14 BYR Totex menu RCV adjustment in 2017-18 FYA (CPIH deflated) prices (WWN)</v>
      </c>
      <c r="F228" s="165">
        <f ca="1" xml:space="preserve"> SUMIFS(InpActive!$G:$G, InpActive!$A:$A, InpS!$F$14, InpActive!$B:$B, InpS!$B228)</f>
        <v>7.0529999999999999</v>
      </c>
      <c r="G228" s="13" t="s">
        <v>169</v>
      </c>
    </row>
    <row r="229" spans="1:7" s="105" customFormat="1" outlineLevel="1">
      <c r="A229" s="21"/>
      <c r="B229" s="21"/>
      <c r="C229" s="103"/>
      <c r="D229" s="104"/>
      <c r="E229" s="13" t="str">
        <f t="shared" si="1"/>
        <v>Company view - PR14 BYR Totex menu RCV adjustment in 2017-18 FYA (CPIH deflated) prices (BR)</v>
      </c>
      <c r="F229" s="13" t="s">
        <v>14</v>
      </c>
      <c r="G229" s="13"/>
    </row>
    <row r="230" spans="1:7" s="105" customFormat="1" outlineLevel="1">
      <c r="A230" s="21"/>
      <c r="B230" s="21" t="s">
        <v>336</v>
      </c>
      <c r="C230" s="103"/>
      <c r="D230" s="104"/>
      <c r="E230" s="13" t="str">
        <f t="shared" si="1"/>
        <v>Company view - PR14 BYR Totex menu RCV adjustment in 2017-18 FYA (CPIH deflated) prices (ADDN1)</v>
      </c>
      <c r="F230" s="165">
        <f ca="1" xml:space="preserve"> SUMIFS(InpActive!$G:$G, InpActive!$A:$A, InpS!$F$14, InpActive!$B:$B, InpS!$B230)</f>
        <v>-7.0419999999999998</v>
      </c>
      <c r="G230" s="13" t="s">
        <v>169</v>
      </c>
    </row>
    <row r="231" spans="1:7" s="105" customFormat="1" outlineLevel="1">
      <c r="A231" s="21"/>
      <c r="B231" s="21" t="s">
        <v>338</v>
      </c>
      <c r="C231" s="103"/>
      <c r="D231" s="104"/>
      <c r="E231" s="13" t="str">
        <f t="shared" si="1"/>
        <v>Company view - PR14 BYR Totex menu RCV adjustment in 2017-18 FYA (CPIH deflated) prices (ADDN2)</v>
      </c>
      <c r="F231" s="165">
        <f ca="1" xml:space="preserve"> SUMIFS(InpActive!$G:$G, InpActive!$A:$A, InpS!$F$14, InpActive!$B:$B, InpS!$B231)</f>
        <v>0</v>
      </c>
      <c r="G231" s="13" t="s">
        <v>169</v>
      </c>
    </row>
    <row r="232" spans="1:7" outlineLevel="1">
      <c r="A232" s="21"/>
      <c r="B232" s="21"/>
      <c r="E232" s="13"/>
      <c r="F232" s="13"/>
      <c r="G232" s="13"/>
    </row>
    <row r="233" spans="1:7" s="105" customFormat="1" outlineLevel="1">
      <c r="A233" s="21"/>
      <c r="B233" s="21" t="s">
        <v>342</v>
      </c>
      <c r="C233" s="103"/>
      <c r="D233" s="104"/>
      <c r="E233" s="13" t="str">
        <f t="shared" si="1"/>
        <v>Company view - PR14 BYR Land sales RCV adjustment in 2017-18 FYA (CPIH deflated) prices (WR)</v>
      </c>
      <c r="F233" s="165">
        <f ca="1" xml:space="preserve"> SUMIFS(InpActive!$G:$G, InpActive!$A:$A, InpS!$F$14, InpActive!$B:$B, InpS!$B233)</f>
        <v>0</v>
      </c>
      <c r="G233" s="13" t="s">
        <v>169</v>
      </c>
    </row>
    <row r="234" spans="1:7" s="105" customFormat="1" outlineLevel="1">
      <c r="A234" s="21"/>
      <c r="B234" s="21" t="s">
        <v>344</v>
      </c>
      <c r="C234" s="103"/>
      <c r="D234" s="104"/>
      <c r="E234" s="13" t="str">
        <f t="shared" si="1"/>
        <v>Company view - PR14 BYR Land sales RCV adjustment in 2017-18 FYA (CPIH deflated) prices (WN)</v>
      </c>
      <c r="F234" s="165">
        <f ca="1" xml:space="preserve"> SUMIFS(InpActive!$G:$G, InpActive!$A:$A, InpS!$F$14, InpActive!$B:$B, InpS!$B234)</f>
        <v>5.4080000000000004</v>
      </c>
      <c r="G234" s="13" t="s">
        <v>169</v>
      </c>
    </row>
    <row r="235" spans="1:7" s="105" customFormat="1" outlineLevel="1">
      <c r="A235" s="21"/>
      <c r="B235" s="21" t="s">
        <v>348</v>
      </c>
      <c r="C235" s="103"/>
      <c r="D235" s="104"/>
      <c r="E235" s="13" t="str">
        <f t="shared" si="1"/>
        <v>Company view - PR14 BYR Land sales RCV adjustment in 2017-18 FYA (CPIH deflated) prices (WWN)</v>
      </c>
      <c r="F235" s="165">
        <f ca="1" xml:space="preserve"> SUMIFS(InpActive!$G:$G, InpActive!$A:$A, InpS!$F$14, InpActive!$B:$B, InpS!$B235)</f>
        <v>6.1139999999999999</v>
      </c>
      <c r="G235" s="13" t="s">
        <v>169</v>
      </c>
    </row>
    <row r="236" spans="1:7" s="105" customFormat="1" outlineLevel="1">
      <c r="A236" s="21"/>
      <c r="B236" s="21"/>
      <c r="C236" s="103"/>
      <c r="D236" s="104"/>
      <c r="E236" s="13" t="str">
        <f t="shared" si="1"/>
        <v>Company view - PR14 BYR Land sales RCV adjustment in 2017-18 FYA (CPIH deflated) prices (BR)</v>
      </c>
      <c r="F236" s="13" t="s">
        <v>14</v>
      </c>
      <c r="G236" s="13"/>
    </row>
    <row r="237" spans="1:7" s="105" customFormat="1" outlineLevel="1">
      <c r="A237" s="21"/>
      <c r="B237" s="21" t="s">
        <v>350</v>
      </c>
      <c r="C237" s="103"/>
      <c r="D237" s="104"/>
      <c r="E237" s="13" t="str">
        <f t="shared" si="1"/>
        <v>Company view - PR14 BYR Land sales RCV adjustment in 2017-18 FYA (CPIH deflated) prices (ADDN1)</v>
      </c>
      <c r="F237" s="165">
        <f ca="1" xml:space="preserve"> SUMIFS(InpActive!$G:$G, InpActive!$A:$A, InpS!$F$14, InpActive!$B:$B, InpS!$B237)</f>
        <v>0</v>
      </c>
      <c r="G237" s="13" t="s">
        <v>169</v>
      </c>
    </row>
    <row r="238" spans="1:7" s="105" customFormat="1" outlineLevel="1">
      <c r="A238" s="21"/>
      <c r="B238" s="21" t="s">
        <v>352</v>
      </c>
      <c r="C238" s="103"/>
      <c r="D238" s="104"/>
      <c r="E238" s="13" t="str">
        <f t="shared" si="1"/>
        <v>Company view - PR14 BYR Land sales RCV adjustment in 2017-18 FYA (CPIH deflated) prices (ADDN2)</v>
      </c>
      <c r="F238" s="165">
        <f ca="1" xml:space="preserve"> SUMIFS(InpActive!$G:$G, InpActive!$A:$A, InpS!$F$14, InpActive!$B:$B, InpS!$B238)</f>
        <v>0</v>
      </c>
      <c r="G238" s="13" t="s">
        <v>169</v>
      </c>
    </row>
    <row r="239" spans="1:7" outlineLevel="1">
      <c r="A239" s="21"/>
      <c r="B239" s="21"/>
      <c r="E239" s="13"/>
      <c r="F239" s="13"/>
      <c r="G239" s="13"/>
    </row>
    <row r="240" spans="1:7" s="105" customFormat="1" outlineLevel="1">
      <c r="A240" s="21"/>
      <c r="B240" s="21" t="s">
        <v>356</v>
      </c>
      <c r="C240" s="103"/>
      <c r="D240" s="104"/>
      <c r="E240" s="13" t="str">
        <f t="shared" si="1"/>
        <v>Company view - PR14 BYR RPI-CPIH wedge RCV adjustment in 2017-18 FYA (CPIH deflated) prices (WR)</v>
      </c>
      <c r="F240" s="165">
        <f ca="1" xml:space="preserve"> SUMIFS(InpActive!$G:$G, InpActive!$A:$A, InpS!$F$14, InpActive!$B:$B, InpS!$B240)</f>
        <v>0.89500000000000002</v>
      </c>
      <c r="G240" s="13" t="s">
        <v>169</v>
      </c>
    </row>
    <row r="241" spans="1:7" s="105" customFormat="1" outlineLevel="1">
      <c r="A241" s="21"/>
      <c r="B241" s="21" t="s">
        <v>358</v>
      </c>
      <c r="C241" s="103"/>
      <c r="D241" s="104"/>
      <c r="E241" s="13" t="str">
        <f t="shared" si="1"/>
        <v>Company view - PR14 BYR RPI-CPIH wedge RCV adjustment in 2017-18 FYA (CPIH deflated) prices (WN)</v>
      </c>
      <c r="F241" s="165">
        <f ca="1" xml:space="preserve"> SUMIFS(InpActive!$G:$G, InpActive!$A:$A, InpS!$F$14, InpActive!$B:$B, InpS!$B241)</f>
        <v>17.902000000000001</v>
      </c>
      <c r="G241" s="13" t="s">
        <v>169</v>
      </c>
    </row>
    <row r="242" spans="1:7" s="105" customFormat="1" outlineLevel="1">
      <c r="A242" s="21"/>
      <c r="B242" s="21" t="s">
        <v>360</v>
      </c>
      <c r="C242" s="103"/>
      <c r="D242" s="104"/>
      <c r="E242" s="13" t="str">
        <f t="shared" si="1"/>
        <v>Company view - PR14 BYR RPI-CPIH wedge RCV adjustment in 2017-18 FYA (CPIH deflated) prices (WWN)</v>
      </c>
      <c r="F242" s="165">
        <f ca="1" xml:space="preserve"> SUMIFS(InpActive!$G:$G, InpActive!$A:$A, InpS!$F$14, InpActive!$B:$B, InpS!$B242)</f>
        <v>23.768000000000001</v>
      </c>
      <c r="G242" s="13" t="s">
        <v>169</v>
      </c>
    </row>
    <row r="243" spans="1:7" s="105" customFormat="1" outlineLevel="1">
      <c r="A243" s="21"/>
      <c r="B243" s="21" t="s">
        <v>362</v>
      </c>
      <c r="C243" s="103"/>
      <c r="D243" s="104"/>
      <c r="E243" s="13" t="str">
        <f t="shared" si="1"/>
        <v>Company view - PR14 BYR RPI-CPIH wedge RCV adjustment in 2017-18 FYA (CPIH deflated) prices (BR)</v>
      </c>
      <c r="F243" s="165">
        <f ca="1" xml:space="preserve"> SUMIFS(InpActive!$G:$G, InpActive!$A:$A, InpS!$F$14, InpActive!$B:$B, InpS!$B243)</f>
        <v>4.5750000000000002</v>
      </c>
      <c r="G243" s="13" t="s">
        <v>169</v>
      </c>
    </row>
    <row r="244" spans="1:7" s="105" customFormat="1" outlineLevel="1">
      <c r="A244" s="21"/>
      <c r="B244" s="21" t="s">
        <v>364</v>
      </c>
      <c r="C244" s="103"/>
      <c r="D244" s="104"/>
      <c r="E244" s="13" t="str">
        <f t="shared" si="1"/>
        <v>Company view - PR14 BYR RPI-CPIH wedge RCV adjustment in 2017-18 FYA (CPIH deflated) prices (ADDN1)</v>
      </c>
      <c r="F244" s="165">
        <f ca="1" xml:space="preserve"> SUMIFS(InpActive!$G:$G, InpActive!$A:$A, InpS!$F$14, InpActive!$B:$B, InpS!$B244)</f>
        <v>3.95</v>
      </c>
      <c r="G244" s="13" t="s">
        <v>169</v>
      </c>
    </row>
    <row r="245" spans="1:7" s="105" customFormat="1" outlineLevel="1">
      <c r="A245" s="21"/>
      <c r="B245" s="21" t="s">
        <v>366</v>
      </c>
      <c r="C245" s="103"/>
      <c r="D245" s="104"/>
      <c r="E245" s="13" t="str">
        <f t="shared" si="1"/>
        <v>Company view - PR14 BYR RPI-CPIH wedge RCV adjustment in 2017-18 FYA (CPIH deflated) prices (ADDN2)</v>
      </c>
      <c r="F245" s="165">
        <f ca="1" xml:space="preserve"> SUMIFS(InpActive!$G:$G, InpActive!$A:$A, InpS!$F$14, InpActive!$B:$B, InpS!$B245)</f>
        <v>0</v>
      </c>
      <c r="G245" s="13" t="s">
        <v>169</v>
      </c>
    </row>
    <row r="246" spans="1:7" outlineLevel="1">
      <c r="A246" s="21"/>
      <c r="B246" s="21"/>
      <c r="E246" s="13"/>
      <c r="F246" s="13"/>
      <c r="G246" s="13"/>
    </row>
    <row r="247" spans="1:7" s="105" customFormat="1" outlineLevel="1">
      <c r="A247" s="21"/>
      <c r="B247" s="21" t="s">
        <v>370</v>
      </c>
      <c r="C247" s="103"/>
      <c r="D247" s="104"/>
      <c r="E247" s="13" t="str">
        <f t="shared" si="1"/>
        <v>Company view - PR14 BYR Other RCV adjustment in 2017-18 FYA (CPIH deflated) prices (WR)</v>
      </c>
      <c r="F247" s="165">
        <f ca="1" xml:space="preserve"> SUMIFS(InpActive!$G:$G, InpActive!$A:$A, InpS!$F$14, InpActive!$B:$B, InpS!$B247)</f>
        <v>0</v>
      </c>
      <c r="G247" s="13" t="s">
        <v>169</v>
      </c>
    </row>
    <row r="248" spans="1:7" s="105" customFormat="1" outlineLevel="1">
      <c r="A248" s="21"/>
      <c r="B248" s="21" t="s">
        <v>372</v>
      </c>
      <c r="C248" s="103"/>
      <c r="D248" s="104"/>
      <c r="E248" s="13" t="str">
        <f t="shared" si="1"/>
        <v>Company view - PR14 BYR Other RCV adjustment in 2017-18 FYA (CPIH deflated) prices (WN)</v>
      </c>
      <c r="F248" s="165">
        <f ca="1" xml:space="preserve"> SUMIFS(InpActive!$G:$G, InpActive!$A:$A, InpS!$F$14, InpActive!$B:$B, InpS!$B248)</f>
        <v>0</v>
      </c>
      <c r="G248" s="13" t="s">
        <v>169</v>
      </c>
    </row>
    <row r="249" spans="1:7" s="105" customFormat="1" outlineLevel="1">
      <c r="A249" s="21"/>
      <c r="B249" s="21" t="s">
        <v>374</v>
      </c>
      <c r="C249" s="103"/>
      <c r="D249" s="104"/>
      <c r="E249" s="13" t="str">
        <f t="shared" si="1"/>
        <v>Company view - PR14 BYR Other RCV adjustment in 2017-18 FYA (CPIH deflated) prices (WWN)</v>
      </c>
      <c r="F249" s="165">
        <f ca="1" xml:space="preserve"> SUMIFS(InpActive!$G:$G, InpActive!$A:$A, InpS!$F$14, InpActive!$B:$B, InpS!$B249)</f>
        <v>-8.1980000000000004</v>
      </c>
      <c r="G249" s="13" t="s">
        <v>169</v>
      </c>
    </row>
    <row r="250" spans="1:7" s="105" customFormat="1" outlineLevel="1">
      <c r="A250" s="21"/>
      <c r="B250" s="21"/>
      <c r="C250" s="103"/>
      <c r="D250" s="104"/>
      <c r="E250" s="13" t="str">
        <f t="shared" si="1"/>
        <v>Company view - PR14 BYR Other RCV adjustment in 2017-18 FYA (CPIH deflated) prices (BR)</v>
      </c>
      <c r="F250" s="13" t="s">
        <v>14</v>
      </c>
      <c r="G250" s="13"/>
    </row>
    <row r="251" spans="1:7" s="105" customFormat="1" outlineLevel="1">
      <c r="A251" s="21"/>
      <c r="B251" s="21" t="s">
        <v>376</v>
      </c>
      <c r="C251" s="103"/>
      <c r="D251" s="104"/>
      <c r="E251" s="13" t="str">
        <f t="shared" si="1"/>
        <v>Company view - PR14 BYR Other RCV adjustment in 2017-18 FYA (CPIH deflated) prices (ADDN1)</v>
      </c>
      <c r="F251" s="165">
        <f ca="1" xml:space="preserve"> SUMIFS(InpActive!$G:$G, InpActive!$A:$A, InpS!$F$14, InpActive!$B:$B, InpS!$B251)</f>
        <v>0</v>
      </c>
      <c r="G251" s="13" t="s">
        <v>169</v>
      </c>
    </row>
    <row r="252" spans="1:7" s="105" customFormat="1" outlineLevel="1">
      <c r="A252" s="21"/>
      <c r="B252" s="21" t="s">
        <v>378</v>
      </c>
      <c r="C252" s="103"/>
      <c r="D252" s="104"/>
      <c r="E252" s="13" t="str">
        <f t="shared" si="1"/>
        <v>Company view - PR14 BYR Other RCV adjustment in 2017-18 FYA (CPIH deflated) prices (ADDN2)</v>
      </c>
      <c r="F252" s="165">
        <f ca="1" xml:space="preserve"> SUMIFS(InpActive!$G:$G, InpActive!$A:$A, InpS!$F$14, InpActive!$B:$B, InpS!$B252)</f>
        <v>0</v>
      </c>
      <c r="G252" s="13" t="s">
        <v>169</v>
      </c>
    </row>
    <row r="253" spans="1:7" outlineLevel="1">
      <c r="A253" s="21"/>
      <c r="B253" s="21"/>
      <c r="E253" s="13"/>
      <c r="F253" s="13"/>
      <c r="G253" s="13"/>
    </row>
    <row r="254" spans="1:7" s="105" customFormat="1" outlineLevel="1">
      <c r="A254" s="21"/>
      <c r="B254" s="21" t="s">
        <v>382</v>
      </c>
      <c r="C254" s="103"/>
      <c r="D254" s="104"/>
      <c r="E254" s="13" t="str">
        <f t="shared" si="1"/>
        <v>Company view - PR14 IFRS16 RCV adjustment in 2017-18 FYA (CPIH deflated) prices (WR)</v>
      </c>
      <c r="F254" s="165">
        <f ca="1" xml:space="preserve"> SUMIFS(InpActive!$G:$G, InpActive!$A:$A, InpS!$F$14, InpActive!$B:$B, InpS!$B254)</f>
        <v>0</v>
      </c>
      <c r="G254" s="13" t="s">
        <v>169</v>
      </c>
    </row>
    <row r="255" spans="1:7" s="105" customFormat="1" outlineLevel="1">
      <c r="A255" s="21"/>
      <c r="B255" s="21" t="s">
        <v>384</v>
      </c>
      <c r="C255" s="103"/>
      <c r="D255" s="104"/>
      <c r="E255" s="13" t="str">
        <f t="shared" si="1"/>
        <v>Company view - PR14 IFRS16 RCV adjustment in 2017-18 FYA (CPIH deflated) prices (WN)</v>
      </c>
      <c r="F255" s="165">
        <f ca="1" xml:space="preserve"> SUMIFS(InpActive!$G:$G, InpActive!$A:$A, InpS!$F$14, InpActive!$B:$B, InpS!$B255)</f>
        <v>0</v>
      </c>
      <c r="G255" s="13" t="s">
        <v>169</v>
      </c>
    </row>
    <row r="256" spans="1:7" s="105" customFormat="1" outlineLevel="1">
      <c r="A256" s="21"/>
      <c r="B256" s="21" t="s">
        <v>386</v>
      </c>
      <c r="C256" s="103"/>
      <c r="D256" s="104"/>
      <c r="E256" s="13" t="str">
        <f t="shared" si="1"/>
        <v>Company view - PR14 IFRS16 RCV adjustment in 2017-18 FYA (CPIH deflated) prices (WWN)</v>
      </c>
      <c r="F256" s="165">
        <f ca="1" xml:space="preserve"> SUMIFS(InpActive!$G:$G, InpActive!$A:$A, InpS!$F$14, InpActive!$B:$B, InpS!$B256)</f>
        <v>0</v>
      </c>
      <c r="G256" s="13" t="s">
        <v>169</v>
      </c>
    </row>
    <row r="257" spans="1:7" s="105" customFormat="1" outlineLevel="1">
      <c r="A257" s="21"/>
      <c r="B257" s="21" t="s">
        <v>388</v>
      </c>
      <c r="C257" s="103"/>
      <c r="D257" s="104"/>
      <c r="E257" s="13" t="str">
        <f t="shared" si="1"/>
        <v>Company view - PR14 IFRS16 RCV adjustment in 2017-18 FYA (CPIH deflated) prices (BR)</v>
      </c>
      <c r="F257" s="165">
        <f ca="1" xml:space="preserve"> SUMIFS(InpActive!$G:$G, InpActive!$A:$A, InpS!$F$14, InpActive!$B:$B, InpS!$B257)</f>
        <v>0</v>
      </c>
      <c r="G257" s="13" t="s">
        <v>169</v>
      </c>
    </row>
    <row r="258" spans="1:7" s="105" customFormat="1" outlineLevel="1">
      <c r="A258" s="21"/>
      <c r="B258" s="21" t="s">
        <v>390</v>
      </c>
      <c r="C258" s="103"/>
      <c r="D258" s="104"/>
      <c r="E258" s="13" t="str">
        <f t="shared" si="1"/>
        <v>Company view - PR14 IFRS16 RCV adjustment in 2017-18 FYA (CPIH deflated) prices (ADDN1)</v>
      </c>
      <c r="F258" s="165">
        <f ca="1" xml:space="preserve"> SUMIFS(InpActive!$G:$G, InpActive!$A:$A, InpS!$F$14, InpActive!$B:$B, InpS!$B258)</f>
        <v>0</v>
      </c>
      <c r="G258" s="13" t="s">
        <v>169</v>
      </c>
    </row>
    <row r="259" spans="1:7" s="105" customFormat="1" outlineLevel="1">
      <c r="A259" s="21"/>
      <c r="B259" s="21" t="s">
        <v>392</v>
      </c>
      <c r="C259" s="103"/>
      <c r="D259" s="104"/>
      <c r="E259" s="13" t="str">
        <f t="shared" si="1"/>
        <v>Company view - PR14 IFRS16 RCV adjustment in 2017-18 FYA (CPIH deflated) prices (ADDN2)</v>
      </c>
      <c r="F259" s="165">
        <f ca="1" xml:space="preserve"> SUMIFS(InpActive!$G:$G, InpActive!$A:$A, InpS!$F$14, InpActive!$B:$B, InpS!$B259)</f>
        <v>0</v>
      </c>
      <c r="G259" s="13" t="s">
        <v>169</v>
      </c>
    </row>
    <row r="261" spans="1:7">
      <c r="A261" s="10" t="s">
        <v>90</v>
      </c>
    </row>
  </sheetData>
  <conditionalFormatting sqref="F2">
    <cfRule type="cellIs" dxfId="96" priority="6" stopIfTrue="1" operator="notEqual">
      <formula>0</formula>
    </cfRule>
    <cfRule type="cellIs" dxfId="95" priority="7" stopIfTrue="1" operator="equal">
      <formula>""</formula>
    </cfRule>
  </conditionalFormatting>
  <conditionalFormatting sqref="J3:GO3">
    <cfRule type="cellIs" dxfId="94" priority="1" operator="equal">
      <formula>"PPA ext."</formula>
    </cfRule>
    <cfRule type="cellIs" dxfId="93" priority="2" operator="equal">
      <formula>"Delay"</formula>
    </cfRule>
    <cfRule type="cellIs" dxfId="92" priority="3" operator="equal">
      <formula>"Fin Close"</formula>
    </cfRule>
    <cfRule type="cellIs" dxfId="91" priority="4" stopIfTrue="1" operator="equal">
      <formula>"Construction"</formula>
    </cfRule>
    <cfRule type="cellIs" dxfId="90" priority="5" stopIfTrue="1" operator="equal">
      <formula>"Operations"</formula>
    </cfRule>
  </conditionalFormatting>
  <conditionalFormatting sqref="GP4:LI4">
    <cfRule type="cellIs" dxfId="89" priority="21" stopIfTrue="1" operator="equal">
      <formula>"Budget"</formula>
    </cfRule>
    <cfRule type="cellIs" dxfId="88" priority="22" stopIfTrue="1" operator="equal">
      <formula>"Actuals"</formula>
    </cfRule>
    <cfRule type="cellIs" dxfId="87" priority="23" stopIfTrue="1" operator="equal">
      <formula>"Forecast"</formula>
    </cfRule>
  </conditionalFormatting>
  <conditionalFormatting sqref="GP4:XFD4">
    <cfRule type="cellIs" dxfId="86" priority="13" operator="equal">
      <formula xml:space="preserve"> "FC/Const."</formula>
    </cfRule>
    <cfRule type="cellIs" dxfId="85" priority="14" operator="equal">
      <formula>"Ops/Post-cont."</formula>
    </cfRule>
    <cfRule type="cellIs" dxfId="84" priority="15" operator="equal">
      <formula>"Const/Ops"</formula>
    </cfRule>
    <cfRule type="cellIs" dxfId="83" priority="16" operator="equal">
      <formula>"Fin-close"</formula>
    </cfRule>
    <cfRule type="cellIs" dxfId="82" priority="17" stopIfTrue="1" operator="equal">
      <formula>"Const"</formula>
    </cfRule>
    <cfRule type="cellIs" dxfId="81" priority="18" stopIfTrue="1" operator="equal">
      <formula>"Ops"</formula>
    </cfRule>
    <cfRule type="cellIs" dxfId="80" priority="19" stopIfTrue="1" operator="equal">
      <formula>"Const"</formula>
    </cfRule>
    <cfRule type="cellIs" dxfId="79" priority="20" stopIfTrue="1" operator="equal">
      <formula>"Ops"</formula>
    </cfRule>
  </conditionalFormatting>
  <pageMargins left="0.70866141732283472" right="0.70866141732283472" top="0.74803149606299213" bottom="0.74803149606299213" header="0.31496062992125984" footer="0.31496062992125984"/>
  <pageSetup paperSize="8" scale="64" fitToHeight="0" orientation="landscape" r:id="rId1"/>
  <headerFooter>
    <oddHeader>&amp;L&amp;F&amp;C&amp;A</oddHeader>
    <oddFooter>&amp;LPrinted on &amp;D at &amp;T&amp;CPage &amp;P of &amp;N&amp;ROfwat</oddFooter>
  </headerFooter>
  <rowBreaks count="1" manualBreakCount="1">
    <brk id="152" max="22"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1574E-FC72-465C-A98F-D58AB2E812E9}">
  <sheetPr>
    <outlinePr summaryBelow="0" summaryRight="0"/>
    <pageSetUpPr fitToPage="1"/>
  </sheetPr>
  <dimension ref="A1:AAE52"/>
  <sheetViews>
    <sheetView showGridLines="0" defaultGridColor="0" colorId="22" zoomScale="80" zoomScaleNormal="80" workbookViewId="0">
      <pane xSplit="9" ySplit="5" topLeftCell="J6" activePane="bottomRight" state="frozen"/>
      <selection pane="bottomRight"/>
      <selection pane="bottomLeft"/>
      <selection pane="topRight"/>
    </sheetView>
  </sheetViews>
  <sheetFormatPr defaultColWidth="0" defaultRowHeight="12.95"/>
  <cols>
    <col min="1" max="2" width="1.5" style="10" customWidth="1"/>
    <col min="3" max="3" width="1.5" style="19" customWidth="1"/>
    <col min="4" max="4" width="1.5" style="31" customWidth="1"/>
    <col min="5" max="5" width="36.83203125" style="24" bestFit="1" customWidth="1"/>
    <col min="6" max="6" width="14.5" style="24" bestFit="1" customWidth="1"/>
    <col min="7" max="7" width="13.1640625" style="24" bestFit="1" customWidth="1"/>
    <col min="8" max="8" width="7" style="24" bestFit="1" customWidth="1"/>
    <col min="9" max="9" width="3.5" style="24" customWidth="1"/>
    <col min="10" max="23" width="11.83203125" style="24" bestFit="1" customWidth="1"/>
    <col min="24" max="16384" width="15.1640625" style="24" hidden="1"/>
  </cols>
  <sheetData>
    <row r="1" spans="1:707" s="15" customFormat="1" ht="30.95">
      <c r="A1" s="1" t="e">
        <f ca="1" xml:space="preserve"> RIGHT(CELL("filename", A1), LEN(CELL("filename", A1)) - SEARCH("]", CELL("filename", A1)))</f>
        <v>#VALUE!</v>
      </c>
      <c r="B1" s="1"/>
    </row>
    <row r="2" spans="1:707" s="30" customFormat="1">
      <c r="A2" s="18"/>
      <c r="B2" s="18"/>
      <c r="C2" s="27"/>
      <c r="D2" s="25"/>
      <c r="E2" s="9" t="s">
        <v>694</v>
      </c>
      <c r="F2" s="29">
        <f>Checks!$F$19</f>
        <v>0</v>
      </c>
      <c r="G2" s="28" t="s">
        <v>695</v>
      </c>
      <c r="H2" s="9"/>
      <c r="I2" s="9"/>
      <c r="J2" s="5">
        <f t="shared" ref="J2:W2" si="0" xml:space="preserve"> J$12</f>
        <v>42825</v>
      </c>
      <c r="K2" s="5">
        <f t="shared" si="0"/>
        <v>43190</v>
      </c>
      <c r="L2" s="5">
        <f t="shared" si="0"/>
        <v>43555</v>
      </c>
      <c r="M2" s="5">
        <f t="shared" si="0"/>
        <v>43921</v>
      </c>
      <c r="N2" s="5">
        <f t="shared" si="0"/>
        <v>44286</v>
      </c>
      <c r="O2" s="5">
        <f t="shared" si="0"/>
        <v>44651</v>
      </c>
      <c r="P2" s="5">
        <f t="shared" si="0"/>
        <v>45016</v>
      </c>
      <c r="Q2" s="5">
        <f t="shared" si="0"/>
        <v>45382</v>
      </c>
      <c r="R2" s="5">
        <f t="shared" si="0"/>
        <v>45747</v>
      </c>
      <c r="S2" s="5">
        <f t="shared" si="0"/>
        <v>46112</v>
      </c>
      <c r="T2" s="5">
        <f t="shared" si="0"/>
        <v>46477</v>
      </c>
      <c r="U2" s="5">
        <f t="shared" si="0"/>
        <v>46843</v>
      </c>
      <c r="V2" s="5">
        <f t="shared" si="0"/>
        <v>47208</v>
      </c>
      <c r="W2" s="5">
        <f t="shared" si="0"/>
        <v>47573</v>
      </c>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row>
    <row r="3" spans="1:707" s="3" customFormat="1">
      <c r="A3" s="18"/>
      <c r="B3" s="18"/>
      <c r="C3" s="27"/>
      <c r="D3" s="25"/>
      <c r="E3" s="13" t="s">
        <v>696</v>
      </c>
      <c r="F3" s="9"/>
      <c r="G3" s="9"/>
      <c r="H3" s="9"/>
      <c r="I3" s="9"/>
      <c r="J3" s="2" t="str">
        <f>J$40</f>
        <v/>
      </c>
      <c r="K3" s="2" t="str">
        <f t="shared" ref="K3:W3" si="1">K$40</f>
        <v/>
      </c>
      <c r="L3" s="2" t="str">
        <f t="shared" si="1"/>
        <v/>
      </c>
      <c r="M3" s="2" t="str">
        <f t="shared" si="1"/>
        <v/>
      </c>
      <c r="N3" s="2" t="str">
        <f t="shared" si="1"/>
        <v/>
      </c>
      <c r="O3" s="2" t="str">
        <f t="shared" si="1"/>
        <v/>
      </c>
      <c r="P3" s="2" t="str">
        <f t="shared" si="1"/>
        <v/>
      </c>
      <c r="Q3" s="2" t="str">
        <f t="shared" si="1"/>
        <v/>
      </c>
      <c r="R3" s="2" t="str">
        <f t="shared" si="1"/>
        <v/>
      </c>
      <c r="S3" s="2" t="str">
        <f t="shared" si="1"/>
        <v>PR24</v>
      </c>
      <c r="T3" s="2" t="str">
        <f t="shared" si="1"/>
        <v>PR24</v>
      </c>
      <c r="U3" s="2" t="str">
        <f t="shared" si="1"/>
        <v>PR24</v>
      </c>
      <c r="V3" s="2" t="str">
        <f t="shared" si="1"/>
        <v>PR24</v>
      </c>
      <c r="W3" s="2" t="str">
        <f t="shared" si="1"/>
        <v>PR24</v>
      </c>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row>
    <row r="4" spans="1:707" s="7" customFormat="1">
      <c r="A4" s="18"/>
      <c r="B4" s="18"/>
      <c r="C4" s="27"/>
      <c r="D4" s="25"/>
      <c r="E4" s="9" t="s">
        <v>697</v>
      </c>
      <c r="F4" s="12"/>
      <c r="G4" s="9"/>
      <c r="H4" s="9"/>
      <c r="I4" s="9"/>
      <c r="J4" s="7">
        <f xml:space="preserve"> J$45</f>
        <v>2017</v>
      </c>
      <c r="K4" s="7">
        <f t="shared" ref="K4:W4" si="2" xml:space="preserve"> K$45</f>
        <v>2018</v>
      </c>
      <c r="L4" s="7">
        <f t="shared" si="2"/>
        <v>2019</v>
      </c>
      <c r="M4" s="7">
        <f t="shared" si="2"/>
        <v>2020</v>
      </c>
      <c r="N4" s="7">
        <f t="shared" si="2"/>
        <v>2021</v>
      </c>
      <c r="O4" s="7">
        <f t="shared" si="2"/>
        <v>2022</v>
      </c>
      <c r="P4" s="7">
        <f t="shared" si="2"/>
        <v>2023</v>
      </c>
      <c r="Q4" s="7">
        <f t="shared" si="2"/>
        <v>2024</v>
      </c>
      <c r="R4" s="7">
        <f t="shared" si="2"/>
        <v>2025</v>
      </c>
      <c r="S4" s="7">
        <f t="shared" si="2"/>
        <v>2026</v>
      </c>
      <c r="T4" s="7">
        <f t="shared" si="2"/>
        <v>2027</v>
      </c>
      <c r="U4" s="7">
        <f t="shared" si="2"/>
        <v>2028</v>
      </c>
      <c r="V4" s="7">
        <f t="shared" si="2"/>
        <v>2029</v>
      </c>
      <c r="W4" s="7">
        <f t="shared" si="2"/>
        <v>2030</v>
      </c>
    </row>
    <row r="5" spans="1:707" s="3" customFormat="1">
      <c r="A5" s="18"/>
      <c r="B5" s="18"/>
      <c r="C5" s="27"/>
      <c r="D5" s="25"/>
      <c r="E5" s="9" t="s">
        <v>700</v>
      </c>
      <c r="F5" s="12" t="s">
        <v>594</v>
      </c>
      <c r="G5" s="12" t="s">
        <v>137</v>
      </c>
      <c r="H5" s="12" t="s">
        <v>701</v>
      </c>
      <c r="I5" s="9"/>
      <c r="J5" s="4">
        <f t="shared" ref="J5:W5" si="3" xml:space="preserve"> J$15</f>
        <v>1</v>
      </c>
      <c r="K5" s="4">
        <f t="shared" si="3"/>
        <v>2</v>
      </c>
      <c r="L5" s="4">
        <f t="shared" si="3"/>
        <v>3</v>
      </c>
      <c r="M5" s="4">
        <f t="shared" si="3"/>
        <v>4</v>
      </c>
      <c r="N5" s="4">
        <f t="shared" si="3"/>
        <v>5</v>
      </c>
      <c r="O5" s="4">
        <f t="shared" si="3"/>
        <v>6</v>
      </c>
      <c r="P5" s="4">
        <f t="shared" si="3"/>
        <v>7</v>
      </c>
      <c r="Q5" s="4">
        <f t="shared" si="3"/>
        <v>8</v>
      </c>
      <c r="R5" s="4">
        <f t="shared" si="3"/>
        <v>9</v>
      </c>
      <c r="S5" s="4">
        <f t="shared" si="3"/>
        <v>10</v>
      </c>
      <c r="T5" s="4">
        <f t="shared" si="3"/>
        <v>11</v>
      </c>
      <c r="U5" s="4">
        <f t="shared" si="3"/>
        <v>12</v>
      </c>
      <c r="V5" s="4">
        <f t="shared" si="3"/>
        <v>13</v>
      </c>
      <c r="W5" s="4">
        <f t="shared" si="3"/>
        <v>14</v>
      </c>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row>
    <row r="6" spans="1:707" s="26" customFormat="1">
      <c r="A6" s="10"/>
      <c r="B6" s="10"/>
      <c r="C6" s="19"/>
      <c r="F6" s="10"/>
      <c r="G6" s="10"/>
      <c r="H6" s="10"/>
    </row>
    <row r="8" spans="1:707">
      <c r="A8" s="10" t="s">
        <v>855</v>
      </c>
    </row>
    <row r="9" spans="1:707">
      <c r="B9" s="10" t="s">
        <v>856</v>
      </c>
    </row>
    <row r="10" spans="1:707">
      <c r="E10" s="11" t="str">
        <f t="shared" ref="E10:W10" si="4" xml:space="preserve">  E$21</f>
        <v>Model period start</v>
      </c>
      <c r="F10" s="11">
        <f t="shared" si="4"/>
        <v>0</v>
      </c>
      <c r="G10" s="11" t="str">
        <f t="shared" si="4"/>
        <v>date</v>
      </c>
      <c r="H10" s="11">
        <f t="shared" si="4"/>
        <v>0</v>
      </c>
      <c r="I10" s="11">
        <f t="shared" si="4"/>
        <v>0</v>
      </c>
      <c r="J10" s="11">
        <f t="shared" si="4"/>
        <v>42461</v>
      </c>
      <c r="K10" s="11">
        <f t="shared" si="4"/>
        <v>42826</v>
      </c>
      <c r="L10" s="11">
        <f t="shared" si="4"/>
        <v>43191</v>
      </c>
      <c r="M10" s="11">
        <f t="shared" si="4"/>
        <v>43556</v>
      </c>
      <c r="N10" s="11">
        <f t="shared" si="4"/>
        <v>43922</v>
      </c>
      <c r="O10" s="11">
        <f t="shared" si="4"/>
        <v>44287</v>
      </c>
      <c r="P10" s="11">
        <f t="shared" si="4"/>
        <v>44652</v>
      </c>
      <c r="Q10" s="11">
        <f t="shared" si="4"/>
        <v>45017</v>
      </c>
      <c r="R10" s="11">
        <f t="shared" si="4"/>
        <v>45383</v>
      </c>
      <c r="S10" s="11">
        <f t="shared" si="4"/>
        <v>45748</v>
      </c>
      <c r="T10" s="11">
        <f t="shared" si="4"/>
        <v>46113</v>
      </c>
      <c r="U10" s="11">
        <f t="shared" si="4"/>
        <v>46478</v>
      </c>
      <c r="V10" s="11">
        <f t="shared" si="4"/>
        <v>46844</v>
      </c>
      <c r="W10" s="11">
        <f t="shared" si="4"/>
        <v>47209</v>
      </c>
    </row>
    <row r="11" spans="1:707">
      <c r="E11" s="16" t="str">
        <f xml:space="preserve">  InpS!E$11</f>
        <v>Months per period (Primary)</v>
      </c>
      <c r="F11" s="16">
        <f xml:space="preserve">  InpS!F$11</f>
        <v>12</v>
      </c>
      <c r="G11" s="16" t="str">
        <f xml:space="preserve">  InpS!G$11</f>
        <v>Months</v>
      </c>
    </row>
    <row r="12" spans="1:707">
      <c r="A12" s="39"/>
      <c r="B12" s="39"/>
      <c r="C12" s="53"/>
      <c r="D12" s="45"/>
      <c r="E12" s="72" t="s">
        <v>856</v>
      </c>
      <c r="F12" s="72"/>
      <c r="G12" s="72" t="s">
        <v>704</v>
      </c>
      <c r="H12" s="72"/>
      <c r="I12" s="72"/>
      <c r="J12" s="91">
        <f t="shared" ref="J12:W12" si="5" xml:space="preserve">  EDATE( J10, $F11 ) - 1</f>
        <v>42825</v>
      </c>
      <c r="K12" s="91">
        <f t="shared" si="5"/>
        <v>43190</v>
      </c>
      <c r="L12" s="91">
        <f t="shared" si="5"/>
        <v>43555</v>
      </c>
      <c r="M12" s="91">
        <f t="shared" si="5"/>
        <v>43921</v>
      </c>
      <c r="N12" s="91">
        <f t="shared" si="5"/>
        <v>44286</v>
      </c>
      <c r="O12" s="91">
        <f t="shared" si="5"/>
        <v>44651</v>
      </c>
      <c r="P12" s="91">
        <f t="shared" si="5"/>
        <v>45016</v>
      </c>
      <c r="Q12" s="91">
        <f t="shared" si="5"/>
        <v>45382</v>
      </c>
      <c r="R12" s="91">
        <f t="shared" si="5"/>
        <v>45747</v>
      </c>
      <c r="S12" s="91">
        <f t="shared" si="5"/>
        <v>46112</v>
      </c>
      <c r="T12" s="91">
        <f t="shared" si="5"/>
        <v>46477</v>
      </c>
      <c r="U12" s="91">
        <f t="shared" si="5"/>
        <v>46843</v>
      </c>
      <c r="V12" s="91">
        <f t="shared" si="5"/>
        <v>47208</v>
      </c>
      <c r="W12" s="91">
        <f t="shared" si="5"/>
        <v>47573</v>
      </c>
    </row>
    <row r="14" spans="1:707">
      <c r="B14" s="10" t="s">
        <v>857</v>
      </c>
    </row>
    <row r="15" spans="1:707">
      <c r="A15" s="39"/>
      <c r="B15" s="39"/>
      <c r="C15" s="53"/>
      <c r="D15" s="45"/>
      <c r="E15" s="72" t="s">
        <v>857</v>
      </c>
      <c r="F15" s="72"/>
      <c r="G15" s="93" t="s">
        <v>858</v>
      </c>
      <c r="H15" s="93"/>
      <c r="I15" s="93"/>
      <c r="J15" s="94">
        <f t="shared" ref="J15:W15" si="6" xml:space="preserve">  I15 + 1</f>
        <v>1</v>
      </c>
      <c r="K15" s="94">
        <f t="shared" si="6"/>
        <v>2</v>
      </c>
      <c r="L15" s="94">
        <f t="shared" si="6"/>
        <v>3</v>
      </c>
      <c r="M15" s="94">
        <f t="shared" si="6"/>
        <v>4</v>
      </c>
      <c r="N15" s="94">
        <f t="shared" si="6"/>
        <v>5</v>
      </c>
      <c r="O15" s="94">
        <f t="shared" si="6"/>
        <v>6</v>
      </c>
      <c r="P15" s="94">
        <f t="shared" si="6"/>
        <v>7</v>
      </c>
      <c r="Q15" s="94">
        <f t="shared" si="6"/>
        <v>8</v>
      </c>
      <c r="R15" s="94">
        <f t="shared" si="6"/>
        <v>9</v>
      </c>
      <c r="S15" s="94">
        <f t="shared" si="6"/>
        <v>10</v>
      </c>
      <c r="T15" s="94">
        <f t="shared" si="6"/>
        <v>11</v>
      </c>
      <c r="U15" s="94">
        <f t="shared" si="6"/>
        <v>12</v>
      </c>
      <c r="V15" s="94">
        <f t="shared" si="6"/>
        <v>13</v>
      </c>
      <c r="W15" s="94">
        <f t="shared" si="6"/>
        <v>14</v>
      </c>
    </row>
    <row r="17" spans="1:23">
      <c r="B17" s="10" t="s">
        <v>859</v>
      </c>
    </row>
    <row r="18" spans="1:23">
      <c r="E18" s="17" t="str">
        <f t="shared" ref="E18:W18" si="7" xml:space="preserve">  E$15</f>
        <v>Period number</v>
      </c>
      <c r="F18" s="17">
        <f t="shared" si="7"/>
        <v>0</v>
      </c>
      <c r="G18" s="17" t="str">
        <f t="shared" si="7"/>
        <v>Counter</v>
      </c>
      <c r="H18" s="17">
        <f t="shared" si="7"/>
        <v>0</v>
      </c>
      <c r="I18" s="17">
        <f t="shared" si="7"/>
        <v>0</v>
      </c>
      <c r="J18" s="17">
        <f t="shared" si="7"/>
        <v>1</v>
      </c>
      <c r="K18" s="17">
        <f t="shared" si="7"/>
        <v>2</v>
      </c>
      <c r="L18" s="17">
        <f t="shared" si="7"/>
        <v>3</v>
      </c>
      <c r="M18" s="17">
        <f t="shared" si="7"/>
        <v>4</v>
      </c>
      <c r="N18" s="17">
        <f t="shared" si="7"/>
        <v>5</v>
      </c>
      <c r="O18" s="17">
        <f t="shared" si="7"/>
        <v>6</v>
      </c>
      <c r="P18" s="17">
        <f t="shared" si="7"/>
        <v>7</v>
      </c>
      <c r="Q18" s="17">
        <f t="shared" si="7"/>
        <v>8</v>
      </c>
      <c r="R18" s="17">
        <f t="shared" si="7"/>
        <v>9</v>
      </c>
      <c r="S18" s="17">
        <f t="shared" si="7"/>
        <v>10</v>
      </c>
      <c r="T18" s="17">
        <f t="shared" si="7"/>
        <v>11</v>
      </c>
      <c r="U18" s="17">
        <f t="shared" si="7"/>
        <v>12</v>
      </c>
      <c r="V18" s="17">
        <f t="shared" si="7"/>
        <v>13</v>
      </c>
      <c r="W18" s="17">
        <f t="shared" si="7"/>
        <v>14</v>
      </c>
    </row>
    <row r="19" spans="1:23">
      <c r="A19" s="38"/>
      <c r="B19" s="38"/>
      <c r="C19" s="44"/>
      <c r="D19" s="48"/>
      <c r="E19" s="63" t="str">
        <f xml:space="preserve">  InpS!E$9</f>
        <v>Start date</v>
      </c>
      <c r="F19" s="92">
        <f xml:space="preserve">  InpS!F$9</f>
        <v>42461</v>
      </c>
      <c r="G19" s="88" t="str">
        <f xml:space="preserve">  InpS!G$9</f>
        <v>date</v>
      </c>
    </row>
    <row r="20" spans="1:23">
      <c r="A20" s="38"/>
      <c r="B20" s="38"/>
      <c r="C20" s="44"/>
      <c r="D20" s="48"/>
      <c r="E20" s="63" t="str">
        <f xml:space="preserve">  InpS!E$11</f>
        <v>Months per period (Primary)</v>
      </c>
      <c r="F20" s="90">
        <f xml:space="preserve">  InpS!F$11</f>
        <v>12</v>
      </c>
      <c r="G20" s="88" t="str">
        <f xml:space="preserve">  InpS!G$11</f>
        <v>Months</v>
      </c>
    </row>
    <row r="21" spans="1:23">
      <c r="E21" s="24" t="s">
        <v>859</v>
      </c>
      <c r="G21" s="24" t="s">
        <v>704</v>
      </c>
      <c r="J21" s="11">
        <f xml:space="preserve">  IF( J18 = 1, $F19, EDATE( I21, $F20 ) )</f>
        <v>42461</v>
      </c>
      <c r="K21" s="11">
        <f t="shared" ref="K21:W21" si="8" xml:space="preserve">  IF( K18 = 1, $F19, EDATE( J21, $F20 ) )</f>
        <v>42826</v>
      </c>
      <c r="L21" s="11">
        <f t="shared" si="8"/>
        <v>43191</v>
      </c>
      <c r="M21" s="11">
        <f t="shared" si="8"/>
        <v>43556</v>
      </c>
      <c r="N21" s="11">
        <f t="shared" si="8"/>
        <v>43922</v>
      </c>
      <c r="O21" s="11">
        <f t="shared" si="8"/>
        <v>44287</v>
      </c>
      <c r="P21" s="11">
        <f t="shared" si="8"/>
        <v>44652</v>
      </c>
      <c r="Q21" s="11">
        <f t="shared" si="8"/>
        <v>45017</v>
      </c>
      <c r="R21" s="11">
        <f t="shared" si="8"/>
        <v>45383</v>
      </c>
      <c r="S21" s="11">
        <f t="shared" si="8"/>
        <v>45748</v>
      </c>
      <c r="T21" s="11">
        <f t="shared" si="8"/>
        <v>46113</v>
      </c>
      <c r="U21" s="11">
        <f t="shared" si="8"/>
        <v>46478</v>
      </c>
      <c r="V21" s="11">
        <f t="shared" si="8"/>
        <v>46844</v>
      </c>
      <c r="W21" s="11">
        <f t="shared" si="8"/>
        <v>47209</v>
      </c>
    </row>
    <row r="23" spans="1:23">
      <c r="A23" s="85" t="s">
        <v>860</v>
      </c>
      <c r="B23" s="85"/>
      <c r="C23" s="84"/>
      <c r="D23" s="83"/>
      <c r="E23" s="82"/>
      <c r="F23" s="82"/>
      <c r="G23" s="82"/>
      <c r="H23" s="82"/>
      <c r="I23" s="82"/>
      <c r="J23" s="82"/>
      <c r="K23" s="82"/>
      <c r="L23" s="82"/>
      <c r="M23" s="82"/>
      <c r="N23" s="82"/>
      <c r="O23" s="82"/>
      <c r="P23" s="82"/>
      <c r="Q23" s="82"/>
      <c r="R23" s="82"/>
      <c r="S23" s="82"/>
      <c r="T23" s="82"/>
      <c r="U23" s="82"/>
      <c r="V23" s="82"/>
      <c r="W23" s="82"/>
    </row>
    <row r="24" spans="1:23">
      <c r="B24" s="10" t="s">
        <v>860</v>
      </c>
    </row>
    <row r="25" spans="1:23">
      <c r="A25" s="38"/>
      <c r="B25" s="38"/>
      <c r="C25" s="44"/>
      <c r="D25" s="48"/>
      <c r="E25" s="63" t="str">
        <f>InpS!E12</f>
        <v>Forecast start date</v>
      </c>
      <c r="F25" s="92">
        <f>InpS!F12</f>
        <v>45748</v>
      </c>
      <c r="G25" s="88" t="str">
        <f>InpS!G12</f>
        <v>date</v>
      </c>
    </row>
    <row r="26" spans="1:23">
      <c r="E26" s="11" t="str">
        <f>E10</f>
        <v>Model period start</v>
      </c>
      <c r="F26" s="11">
        <f t="shared" ref="F26:W26" si="9">F10</f>
        <v>0</v>
      </c>
      <c r="G26" s="11" t="str">
        <f t="shared" si="9"/>
        <v>date</v>
      </c>
      <c r="H26" s="11">
        <f t="shared" si="9"/>
        <v>0</v>
      </c>
      <c r="I26" s="11">
        <f t="shared" si="9"/>
        <v>0</v>
      </c>
      <c r="J26" s="11">
        <f t="shared" si="9"/>
        <v>42461</v>
      </c>
      <c r="K26" s="11">
        <f t="shared" si="9"/>
        <v>42826</v>
      </c>
      <c r="L26" s="11">
        <f t="shared" si="9"/>
        <v>43191</v>
      </c>
      <c r="M26" s="11">
        <f t="shared" si="9"/>
        <v>43556</v>
      </c>
      <c r="N26" s="11">
        <f t="shared" si="9"/>
        <v>43922</v>
      </c>
      <c r="O26" s="11">
        <f t="shared" si="9"/>
        <v>44287</v>
      </c>
      <c r="P26" s="11">
        <f t="shared" si="9"/>
        <v>44652</v>
      </c>
      <c r="Q26" s="11">
        <f t="shared" si="9"/>
        <v>45017</v>
      </c>
      <c r="R26" s="11">
        <f t="shared" si="9"/>
        <v>45383</v>
      </c>
      <c r="S26" s="11">
        <f t="shared" si="9"/>
        <v>45748</v>
      </c>
      <c r="T26" s="11">
        <f t="shared" si="9"/>
        <v>46113</v>
      </c>
      <c r="U26" s="11">
        <f t="shared" si="9"/>
        <v>46478</v>
      </c>
      <c r="V26" s="11">
        <f t="shared" si="9"/>
        <v>46844</v>
      </c>
      <c r="W26" s="11">
        <f t="shared" si="9"/>
        <v>47209</v>
      </c>
    </row>
    <row r="27" spans="1:23">
      <c r="E27" s="11" t="str">
        <f>E12</f>
        <v>Model period end</v>
      </c>
      <c r="F27" s="11">
        <f t="shared" ref="F27:W27" si="10">F12</f>
        <v>0</v>
      </c>
      <c r="G27" s="11" t="str">
        <f t="shared" si="10"/>
        <v>date</v>
      </c>
      <c r="H27" s="11">
        <f t="shared" si="10"/>
        <v>0</v>
      </c>
      <c r="I27" s="11">
        <f t="shared" si="10"/>
        <v>0</v>
      </c>
      <c r="J27" s="11">
        <f t="shared" si="10"/>
        <v>42825</v>
      </c>
      <c r="K27" s="11">
        <f t="shared" si="10"/>
        <v>43190</v>
      </c>
      <c r="L27" s="11">
        <f t="shared" si="10"/>
        <v>43555</v>
      </c>
      <c r="M27" s="11">
        <f t="shared" si="10"/>
        <v>43921</v>
      </c>
      <c r="N27" s="11">
        <f t="shared" si="10"/>
        <v>44286</v>
      </c>
      <c r="O27" s="11">
        <f t="shared" si="10"/>
        <v>44651</v>
      </c>
      <c r="P27" s="11">
        <f t="shared" si="10"/>
        <v>45016</v>
      </c>
      <c r="Q27" s="11">
        <f t="shared" si="10"/>
        <v>45382</v>
      </c>
      <c r="R27" s="11">
        <f t="shared" si="10"/>
        <v>45747</v>
      </c>
      <c r="S27" s="11">
        <f t="shared" si="10"/>
        <v>46112</v>
      </c>
      <c r="T27" s="11">
        <f t="shared" si="10"/>
        <v>46477</v>
      </c>
      <c r="U27" s="11">
        <f t="shared" si="10"/>
        <v>46843</v>
      </c>
      <c r="V27" s="11">
        <f t="shared" si="10"/>
        <v>47208</v>
      </c>
      <c r="W27" s="11">
        <f t="shared" si="10"/>
        <v>47573</v>
      </c>
    </row>
    <row r="28" spans="1:23">
      <c r="A28" s="39"/>
      <c r="B28" s="39"/>
      <c r="C28" s="53"/>
      <c r="D28" s="45"/>
      <c r="E28" s="72" t="s">
        <v>860</v>
      </c>
      <c r="F28" s="72"/>
      <c r="G28" s="93" t="s">
        <v>861</v>
      </c>
      <c r="H28" s="93">
        <f xml:space="preserve"> SUM( J28:W28 )</f>
        <v>1</v>
      </c>
      <c r="I28" s="93"/>
      <c r="J28" s="94">
        <f xml:space="preserve">  IF( AND( $F25 &gt;= J26, $F25 &lt;= J27 ), 1, 0 )</f>
        <v>0</v>
      </c>
      <c r="K28" s="94">
        <f t="shared" ref="K28:W28" si="11" xml:space="preserve">  IF( AND( $F25 &gt;= K26, $F25 &lt;= K27 ), 1, 0 )</f>
        <v>0</v>
      </c>
      <c r="L28" s="94">
        <f t="shared" si="11"/>
        <v>0</v>
      </c>
      <c r="M28" s="94">
        <f t="shared" si="11"/>
        <v>0</v>
      </c>
      <c r="N28" s="94">
        <f t="shared" si="11"/>
        <v>0</v>
      </c>
      <c r="O28" s="94">
        <f t="shared" si="11"/>
        <v>0</v>
      </c>
      <c r="P28" s="94">
        <f t="shared" si="11"/>
        <v>0</v>
      </c>
      <c r="Q28" s="94">
        <f t="shared" si="11"/>
        <v>0</v>
      </c>
      <c r="R28" s="94">
        <f t="shared" si="11"/>
        <v>0</v>
      </c>
      <c r="S28" s="94">
        <f t="shared" si="11"/>
        <v>1</v>
      </c>
      <c r="T28" s="94">
        <f t="shared" si="11"/>
        <v>0</v>
      </c>
      <c r="U28" s="94">
        <f t="shared" si="11"/>
        <v>0</v>
      </c>
      <c r="V28" s="94">
        <f t="shared" si="11"/>
        <v>0</v>
      </c>
      <c r="W28" s="94">
        <f t="shared" si="11"/>
        <v>0</v>
      </c>
    </row>
    <row r="29" spans="1:23">
      <c r="A29" s="39"/>
      <c r="B29" s="39"/>
      <c r="C29" s="53"/>
      <c r="D29" s="45"/>
      <c r="E29" s="72"/>
      <c r="F29" s="72"/>
      <c r="G29" s="93"/>
      <c r="H29" s="93"/>
      <c r="I29" s="93"/>
      <c r="J29" s="94"/>
      <c r="K29" s="94"/>
      <c r="L29" s="94"/>
      <c r="M29" s="94"/>
      <c r="N29" s="94"/>
      <c r="O29" s="94"/>
      <c r="P29" s="94"/>
      <c r="Q29" s="94"/>
      <c r="R29" s="94"/>
      <c r="S29" s="94"/>
      <c r="T29" s="94"/>
      <c r="U29" s="94"/>
      <c r="V29" s="94"/>
      <c r="W29" s="94"/>
    </row>
    <row r="30" spans="1:23">
      <c r="A30" s="85" t="s">
        <v>862</v>
      </c>
      <c r="B30" s="85"/>
      <c r="C30" s="84"/>
      <c r="D30" s="83"/>
      <c r="E30" s="82"/>
      <c r="F30" s="82"/>
      <c r="G30" s="82"/>
      <c r="H30" s="82"/>
      <c r="I30" s="82"/>
      <c r="J30" s="82"/>
      <c r="K30" s="82"/>
      <c r="L30" s="82"/>
      <c r="M30" s="82"/>
      <c r="N30" s="82"/>
      <c r="O30" s="82"/>
      <c r="P30" s="82"/>
      <c r="Q30" s="82"/>
      <c r="R30" s="82"/>
      <c r="S30" s="82"/>
      <c r="T30" s="82"/>
      <c r="U30" s="82"/>
      <c r="V30" s="82"/>
      <c r="W30" s="82"/>
    </row>
    <row r="31" spans="1:23">
      <c r="B31" s="10" t="s">
        <v>862</v>
      </c>
    </row>
    <row r="32" spans="1:23">
      <c r="E32" s="11" t="str">
        <f>E12</f>
        <v>Model period end</v>
      </c>
      <c r="F32" s="11">
        <f t="shared" ref="F32:W32" si="12">F12</f>
        <v>0</v>
      </c>
      <c r="G32" s="11" t="str">
        <f t="shared" si="12"/>
        <v>date</v>
      </c>
      <c r="H32" s="11">
        <f t="shared" si="12"/>
        <v>0</v>
      </c>
      <c r="I32" s="11">
        <f t="shared" si="12"/>
        <v>0</v>
      </c>
      <c r="J32" s="11">
        <f t="shared" si="12"/>
        <v>42825</v>
      </c>
      <c r="K32" s="11">
        <f t="shared" si="12"/>
        <v>43190</v>
      </c>
      <c r="L32" s="11">
        <f t="shared" si="12"/>
        <v>43555</v>
      </c>
      <c r="M32" s="11">
        <f t="shared" si="12"/>
        <v>43921</v>
      </c>
      <c r="N32" s="11">
        <f t="shared" si="12"/>
        <v>44286</v>
      </c>
      <c r="O32" s="11">
        <f t="shared" si="12"/>
        <v>44651</v>
      </c>
      <c r="P32" s="11">
        <f t="shared" si="12"/>
        <v>45016</v>
      </c>
      <c r="Q32" s="11">
        <f t="shared" si="12"/>
        <v>45382</v>
      </c>
      <c r="R32" s="11">
        <f t="shared" si="12"/>
        <v>45747</v>
      </c>
      <c r="S32" s="11">
        <f t="shared" si="12"/>
        <v>46112</v>
      </c>
      <c r="T32" s="11">
        <f t="shared" si="12"/>
        <v>46477</v>
      </c>
      <c r="U32" s="11">
        <f t="shared" si="12"/>
        <v>46843</v>
      </c>
      <c r="V32" s="11">
        <f t="shared" si="12"/>
        <v>47208</v>
      </c>
      <c r="W32" s="11">
        <f t="shared" si="12"/>
        <v>47573</v>
      </c>
    </row>
    <row r="33" spans="1:23">
      <c r="A33" s="38"/>
      <c r="B33" s="38"/>
      <c r="C33" s="44"/>
      <c r="D33" s="48"/>
      <c r="E33" s="63" t="str">
        <f>InpS!E12</f>
        <v>Forecast start date</v>
      </c>
      <c r="F33" s="92">
        <f>InpS!F12</f>
        <v>45748</v>
      </c>
      <c r="G33" s="88" t="str">
        <f>InpS!G12</f>
        <v>date</v>
      </c>
    </row>
    <row r="34" spans="1:23">
      <c r="E34" s="11" t="str">
        <f t="shared" ref="E34:W34" si="13">E21</f>
        <v>Model period start</v>
      </c>
      <c r="F34" s="11">
        <f t="shared" si="13"/>
        <v>0</v>
      </c>
      <c r="G34" s="11" t="str">
        <f t="shared" si="13"/>
        <v>date</v>
      </c>
      <c r="H34" s="11">
        <f t="shared" si="13"/>
        <v>0</v>
      </c>
      <c r="I34" s="11">
        <f t="shared" si="13"/>
        <v>0</v>
      </c>
      <c r="J34" s="11">
        <f t="shared" si="13"/>
        <v>42461</v>
      </c>
      <c r="K34" s="11">
        <f t="shared" si="13"/>
        <v>42826</v>
      </c>
      <c r="L34" s="11">
        <f t="shared" si="13"/>
        <v>43191</v>
      </c>
      <c r="M34" s="11">
        <f t="shared" si="13"/>
        <v>43556</v>
      </c>
      <c r="N34" s="11">
        <f t="shared" si="13"/>
        <v>43922</v>
      </c>
      <c r="O34" s="11">
        <f t="shared" si="13"/>
        <v>44287</v>
      </c>
      <c r="P34" s="11">
        <f t="shared" si="13"/>
        <v>44652</v>
      </c>
      <c r="Q34" s="11">
        <f t="shared" si="13"/>
        <v>45017</v>
      </c>
      <c r="R34" s="11">
        <f t="shared" si="13"/>
        <v>45383</v>
      </c>
      <c r="S34" s="11">
        <f t="shared" si="13"/>
        <v>45748</v>
      </c>
      <c r="T34" s="11">
        <f t="shared" si="13"/>
        <v>46113</v>
      </c>
      <c r="U34" s="11">
        <f t="shared" si="13"/>
        <v>46478</v>
      </c>
      <c r="V34" s="11">
        <f t="shared" si="13"/>
        <v>46844</v>
      </c>
      <c r="W34" s="11">
        <f t="shared" si="13"/>
        <v>47209</v>
      </c>
    </row>
    <row r="35" spans="1:23">
      <c r="E35" s="63" t="str">
        <f>InpS!E13</f>
        <v>End of AMP period flag date</v>
      </c>
      <c r="F35" s="92">
        <f>InpS!F13</f>
        <v>47573</v>
      </c>
      <c r="G35" s="88" t="str">
        <f>InpS!G13</f>
        <v>date</v>
      </c>
    </row>
    <row r="36" spans="1:23" s="101" customFormat="1">
      <c r="A36" s="98"/>
      <c r="B36" s="98"/>
      <c r="C36" s="99"/>
      <c r="D36" s="121"/>
      <c r="E36" s="101" t="s">
        <v>862</v>
      </c>
      <c r="G36" s="101" t="s">
        <v>861</v>
      </c>
      <c r="H36" s="122">
        <f xml:space="preserve"> SUM( J36:W36 )</f>
        <v>5</v>
      </c>
      <c r="J36" s="122">
        <f xml:space="preserve">  IF( AND( J32 &gt;= $F33, J34 &lt;= $F35 ), 1, 0 )</f>
        <v>0</v>
      </c>
      <c r="K36" s="122">
        <f t="shared" ref="K36:W36" si="14" xml:space="preserve">  IF( AND( K32 &gt;= $F33, K34 &lt;= $F35 ), 1, 0 )</f>
        <v>0</v>
      </c>
      <c r="L36" s="122">
        <f t="shared" si="14"/>
        <v>0</v>
      </c>
      <c r="M36" s="122">
        <f t="shared" si="14"/>
        <v>0</v>
      </c>
      <c r="N36" s="122">
        <f t="shared" si="14"/>
        <v>0</v>
      </c>
      <c r="O36" s="122">
        <f t="shared" si="14"/>
        <v>0</v>
      </c>
      <c r="P36" s="122">
        <f t="shared" si="14"/>
        <v>0</v>
      </c>
      <c r="Q36" s="122">
        <f t="shared" si="14"/>
        <v>0</v>
      </c>
      <c r="R36" s="122">
        <f t="shared" si="14"/>
        <v>0</v>
      </c>
      <c r="S36" s="122">
        <f t="shared" si="14"/>
        <v>1</v>
      </c>
      <c r="T36" s="122">
        <f t="shared" si="14"/>
        <v>1</v>
      </c>
      <c r="U36" s="122">
        <f t="shared" si="14"/>
        <v>1</v>
      </c>
      <c r="V36" s="122">
        <f t="shared" si="14"/>
        <v>1</v>
      </c>
      <c r="W36" s="122">
        <f t="shared" si="14"/>
        <v>1</v>
      </c>
    </row>
    <row r="37" spans="1:23">
      <c r="A37" s="39"/>
      <c r="B37" s="39"/>
      <c r="C37" s="53"/>
      <c r="D37" s="45"/>
      <c r="E37" s="72"/>
      <c r="F37" s="72"/>
      <c r="G37" s="93"/>
      <c r="H37" s="93"/>
      <c r="I37" s="93"/>
      <c r="J37" s="94"/>
      <c r="K37" s="94"/>
      <c r="L37" s="94"/>
      <c r="M37" s="94"/>
      <c r="N37" s="94"/>
      <c r="O37" s="94"/>
      <c r="P37" s="94"/>
      <c r="Q37" s="94"/>
      <c r="R37" s="94"/>
      <c r="S37" s="94"/>
      <c r="T37" s="94"/>
      <c r="U37" s="94"/>
      <c r="V37" s="94"/>
      <c r="W37" s="94"/>
    </row>
    <row r="38" spans="1:23">
      <c r="B38" s="10" t="s">
        <v>696</v>
      </c>
    </row>
    <row r="39" spans="1:23">
      <c r="E39" s="16" t="str">
        <f>E36</f>
        <v>AMP period flag</v>
      </c>
      <c r="F39" s="16">
        <f t="shared" ref="F39:W39" si="15">F36</f>
        <v>0</v>
      </c>
      <c r="G39" s="16" t="str">
        <f t="shared" si="15"/>
        <v>flag</v>
      </c>
      <c r="H39" s="16">
        <f t="shared" si="15"/>
        <v>5</v>
      </c>
      <c r="I39" s="16">
        <f t="shared" si="15"/>
        <v>0</v>
      </c>
      <c r="J39" s="16">
        <f t="shared" si="15"/>
        <v>0</v>
      </c>
      <c r="K39" s="16">
        <f t="shared" si="15"/>
        <v>0</v>
      </c>
      <c r="L39" s="16">
        <f t="shared" si="15"/>
        <v>0</v>
      </c>
      <c r="M39" s="16">
        <f t="shared" si="15"/>
        <v>0</v>
      </c>
      <c r="N39" s="16">
        <f t="shared" si="15"/>
        <v>0</v>
      </c>
      <c r="O39" s="16">
        <f t="shared" si="15"/>
        <v>0</v>
      </c>
      <c r="P39" s="16">
        <f t="shared" si="15"/>
        <v>0</v>
      </c>
      <c r="Q39" s="16">
        <f t="shared" si="15"/>
        <v>0</v>
      </c>
      <c r="R39" s="16">
        <f t="shared" si="15"/>
        <v>0</v>
      </c>
      <c r="S39" s="16">
        <f t="shared" si="15"/>
        <v>1</v>
      </c>
      <c r="T39" s="16">
        <f t="shared" si="15"/>
        <v>1</v>
      </c>
      <c r="U39" s="16">
        <f t="shared" si="15"/>
        <v>1</v>
      </c>
      <c r="V39" s="16">
        <f t="shared" si="15"/>
        <v>1</v>
      </c>
      <c r="W39" s="16">
        <f t="shared" si="15"/>
        <v>1</v>
      </c>
    </row>
    <row r="40" spans="1:23" s="101" customFormat="1">
      <c r="A40" s="98"/>
      <c r="B40" s="98"/>
      <c r="C40" s="99"/>
      <c r="D40" s="121"/>
      <c r="E40" s="101" t="s">
        <v>696</v>
      </c>
      <c r="G40" s="101" t="s">
        <v>863</v>
      </c>
      <c r="H40" s="122">
        <f xml:space="preserve"> SUM( J40:AH40 )</f>
        <v>0</v>
      </c>
      <c r="J40" s="122" t="str">
        <f t="shared" ref="J40:W40" si="16" xml:space="preserve">  IF( J39 = 1, "PR24", "" )</f>
        <v/>
      </c>
      <c r="K40" s="122" t="str">
        <f t="shared" si="16"/>
        <v/>
      </c>
      <c r="L40" s="122" t="str">
        <f t="shared" si="16"/>
        <v/>
      </c>
      <c r="M40" s="122" t="str">
        <f t="shared" si="16"/>
        <v/>
      </c>
      <c r="N40" s="122" t="str">
        <f t="shared" si="16"/>
        <v/>
      </c>
      <c r="O40" s="122" t="str">
        <f t="shared" si="16"/>
        <v/>
      </c>
      <c r="P40" s="122" t="str">
        <f t="shared" si="16"/>
        <v/>
      </c>
      <c r="Q40" s="122" t="str">
        <f t="shared" si="16"/>
        <v/>
      </c>
      <c r="R40" s="122" t="str">
        <f t="shared" si="16"/>
        <v/>
      </c>
      <c r="S40" s="122" t="str">
        <f t="shared" si="16"/>
        <v>PR24</v>
      </c>
      <c r="T40" s="122" t="str">
        <f t="shared" si="16"/>
        <v>PR24</v>
      </c>
      <c r="U40" s="122" t="str">
        <f t="shared" si="16"/>
        <v>PR24</v>
      </c>
      <c r="V40" s="122" t="str">
        <f t="shared" si="16"/>
        <v>PR24</v>
      </c>
      <c r="W40" s="122" t="str">
        <f t="shared" si="16"/>
        <v>PR24</v>
      </c>
    </row>
    <row r="41" spans="1:23">
      <c r="A41" s="39"/>
      <c r="B41" s="39"/>
      <c r="C41" s="53"/>
      <c r="D41" s="45"/>
      <c r="E41" s="72"/>
      <c r="F41" s="72"/>
      <c r="G41" s="93"/>
      <c r="H41" s="93"/>
      <c r="I41" s="93"/>
      <c r="J41" s="94"/>
      <c r="K41" s="94"/>
      <c r="L41" s="94"/>
      <c r="M41" s="94"/>
      <c r="N41" s="94"/>
      <c r="O41" s="94"/>
      <c r="P41" s="94"/>
      <c r="Q41" s="94"/>
      <c r="R41" s="94"/>
      <c r="S41" s="94"/>
      <c r="T41" s="94"/>
      <c r="U41" s="94"/>
      <c r="V41" s="94"/>
      <c r="W41" s="94"/>
    </row>
    <row r="42" spans="1:23">
      <c r="B42" s="10" t="s">
        <v>864</v>
      </c>
    </row>
    <row r="43" spans="1:23">
      <c r="E43" s="17" t="str">
        <f t="shared" ref="E43:W43" si="17" xml:space="preserve">  E$15</f>
        <v>Period number</v>
      </c>
      <c r="F43" s="17">
        <f t="shared" si="17"/>
        <v>0</v>
      </c>
      <c r="G43" s="17" t="str">
        <f t="shared" si="17"/>
        <v>Counter</v>
      </c>
      <c r="H43" s="17">
        <f t="shared" si="17"/>
        <v>0</v>
      </c>
      <c r="I43" s="17">
        <f t="shared" si="17"/>
        <v>0</v>
      </c>
      <c r="J43" s="17">
        <f t="shared" si="17"/>
        <v>1</v>
      </c>
      <c r="K43" s="17">
        <f t="shared" si="17"/>
        <v>2</v>
      </c>
      <c r="L43" s="17">
        <f t="shared" si="17"/>
        <v>3</v>
      </c>
      <c r="M43" s="17">
        <f t="shared" si="17"/>
        <v>4</v>
      </c>
      <c r="N43" s="17">
        <f t="shared" si="17"/>
        <v>5</v>
      </c>
      <c r="O43" s="17">
        <f t="shared" si="17"/>
        <v>6</v>
      </c>
      <c r="P43" s="17">
        <f t="shared" si="17"/>
        <v>7</v>
      </c>
      <c r="Q43" s="17">
        <f t="shared" si="17"/>
        <v>8</v>
      </c>
      <c r="R43" s="17">
        <f t="shared" si="17"/>
        <v>9</v>
      </c>
      <c r="S43" s="17">
        <f t="shared" si="17"/>
        <v>10</v>
      </c>
      <c r="T43" s="17">
        <f t="shared" si="17"/>
        <v>11</v>
      </c>
      <c r="U43" s="17">
        <f t="shared" si="17"/>
        <v>12</v>
      </c>
      <c r="V43" s="17">
        <f t="shared" si="17"/>
        <v>13</v>
      </c>
      <c r="W43" s="17">
        <f t="shared" si="17"/>
        <v>14</v>
      </c>
    </row>
    <row r="44" spans="1:23">
      <c r="A44" s="38"/>
      <c r="B44" s="38"/>
      <c r="C44" s="44"/>
      <c r="D44" s="48"/>
      <c r="E44" s="63" t="str">
        <f xml:space="preserve">  InpS!E$9</f>
        <v>Start date</v>
      </c>
      <c r="F44" s="92">
        <f xml:space="preserve">  InpS!F$9</f>
        <v>42461</v>
      </c>
      <c r="G44" s="88" t="str">
        <f xml:space="preserve">  InpS!G$9</f>
        <v>date</v>
      </c>
    </row>
    <row r="45" spans="1:23" s="101" customFormat="1">
      <c r="A45" s="98"/>
      <c r="B45" s="98"/>
      <c r="C45" s="99"/>
      <c r="D45" s="121"/>
      <c r="E45" s="101" t="s">
        <v>697</v>
      </c>
      <c r="F45" s="123"/>
      <c r="G45" s="123" t="s">
        <v>744</v>
      </c>
      <c r="H45" s="123"/>
      <c r="I45" s="123"/>
      <c r="J45" s="123">
        <f xml:space="preserve">  IF( J43 &lt;&gt;0, YEAR( $F44) + J43 )</f>
        <v>2017</v>
      </c>
      <c r="K45" s="123">
        <f t="shared" ref="K45:W45" si="18" xml:space="preserve">  IF( K43 &lt;&gt;0, YEAR( $F44) + K43 )</f>
        <v>2018</v>
      </c>
      <c r="L45" s="123">
        <f t="shared" si="18"/>
        <v>2019</v>
      </c>
      <c r="M45" s="123">
        <f t="shared" si="18"/>
        <v>2020</v>
      </c>
      <c r="N45" s="123">
        <f t="shared" si="18"/>
        <v>2021</v>
      </c>
      <c r="O45" s="123">
        <f t="shared" si="18"/>
        <v>2022</v>
      </c>
      <c r="P45" s="123">
        <f t="shared" si="18"/>
        <v>2023</v>
      </c>
      <c r="Q45" s="123">
        <f t="shared" si="18"/>
        <v>2024</v>
      </c>
      <c r="R45" s="123">
        <f t="shared" si="18"/>
        <v>2025</v>
      </c>
      <c r="S45" s="123">
        <f t="shared" si="18"/>
        <v>2026</v>
      </c>
      <c r="T45" s="123">
        <f t="shared" si="18"/>
        <v>2027</v>
      </c>
      <c r="U45" s="123">
        <f t="shared" si="18"/>
        <v>2028</v>
      </c>
      <c r="V45" s="123">
        <f t="shared" si="18"/>
        <v>2029</v>
      </c>
      <c r="W45" s="123">
        <f t="shared" si="18"/>
        <v>2030</v>
      </c>
    </row>
    <row r="47" spans="1:23">
      <c r="B47" s="10" t="s">
        <v>865</v>
      </c>
    </row>
    <row r="48" spans="1:23">
      <c r="E48" s="17" t="str">
        <f xml:space="preserve"> E$45</f>
        <v>Contract year (year ending March)</v>
      </c>
      <c r="F48" s="17">
        <f t="shared" ref="F48:W48" si="19" xml:space="preserve"> F$45</f>
        <v>0</v>
      </c>
      <c r="G48" s="17" t="str">
        <f t="shared" si="19"/>
        <v>Year #</v>
      </c>
      <c r="H48" s="17">
        <f t="shared" si="19"/>
        <v>0</v>
      </c>
      <c r="I48" s="17">
        <f t="shared" si="19"/>
        <v>0</v>
      </c>
      <c r="J48" s="17">
        <f t="shared" si="19"/>
        <v>2017</v>
      </c>
      <c r="K48" s="17">
        <f t="shared" si="19"/>
        <v>2018</v>
      </c>
      <c r="L48" s="17">
        <f t="shared" si="19"/>
        <v>2019</v>
      </c>
      <c r="M48" s="17">
        <f t="shared" si="19"/>
        <v>2020</v>
      </c>
      <c r="N48" s="17">
        <f t="shared" si="19"/>
        <v>2021</v>
      </c>
      <c r="O48" s="17">
        <f t="shared" si="19"/>
        <v>2022</v>
      </c>
      <c r="P48" s="17">
        <f t="shared" si="19"/>
        <v>2023</v>
      </c>
      <c r="Q48" s="17">
        <f t="shared" si="19"/>
        <v>2024</v>
      </c>
      <c r="R48" s="17">
        <f t="shared" si="19"/>
        <v>2025</v>
      </c>
      <c r="S48" s="17">
        <f t="shared" si="19"/>
        <v>2026</v>
      </c>
      <c r="T48" s="17">
        <f t="shared" si="19"/>
        <v>2027</v>
      </c>
      <c r="U48" s="17">
        <f t="shared" si="19"/>
        <v>2028</v>
      </c>
      <c r="V48" s="17">
        <f t="shared" si="19"/>
        <v>2029</v>
      </c>
      <c r="W48" s="17">
        <f t="shared" si="19"/>
        <v>2030</v>
      </c>
    </row>
    <row r="49" spans="1:23">
      <c r="A49" s="38"/>
      <c r="B49" s="38"/>
      <c r="C49" s="44"/>
      <c r="D49" s="48"/>
      <c r="E49" s="63" t="str">
        <f xml:space="preserve"> InpS!E$54</f>
        <v>Year reference for FYE end price</v>
      </c>
      <c r="F49" s="63">
        <f xml:space="preserve"> InpS!F$54</f>
        <v>2025</v>
      </c>
      <c r="G49" s="63" t="str">
        <f xml:space="preserve"> InpS!G$54</f>
        <v>Year #</v>
      </c>
    </row>
    <row r="50" spans="1:23" s="101" customFormat="1">
      <c r="A50" s="98"/>
      <c r="B50" s="98"/>
      <c r="C50" s="99"/>
      <c r="D50" s="121"/>
      <c r="E50" s="101" t="s">
        <v>866</v>
      </c>
      <c r="F50" s="123"/>
      <c r="G50" s="123" t="s">
        <v>861</v>
      </c>
      <c r="H50" s="122">
        <f xml:space="preserve"> SUM( J50:W50 )</f>
        <v>9</v>
      </c>
      <c r="I50" s="123"/>
      <c r="J50" s="123">
        <f xml:space="preserve"> IF( J$48 &gt; $F$49, 0, 1)</f>
        <v>1</v>
      </c>
      <c r="K50" s="123">
        <f t="shared" ref="K50:W50" si="20" xml:space="preserve"> IF( K$48 &gt; $F$49, 0, 1)</f>
        <v>1</v>
      </c>
      <c r="L50" s="123">
        <f t="shared" si="20"/>
        <v>1</v>
      </c>
      <c r="M50" s="123">
        <f t="shared" si="20"/>
        <v>1</v>
      </c>
      <c r="N50" s="123">
        <f t="shared" si="20"/>
        <v>1</v>
      </c>
      <c r="O50" s="123">
        <f t="shared" si="20"/>
        <v>1</v>
      </c>
      <c r="P50" s="123">
        <f t="shared" si="20"/>
        <v>1</v>
      </c>
      <c r="Q50" s="123">
        <f t="shared" si="20"/>
        <v>1</v>
      </c>
      <c r="R50" s="123">
        <f t="shared" si="20"/>
        <v>1</v>
      </c>
      <c r="S50" s="123">
        <f t="shared" si="20"/>
        <v>0</v>
      </c>
      <c r="T50" s="123">
        <f t="shared" si="20"/>
        <v>0</v>
      </c>
      <c r="U50" s="123">
        <f t="shared" si="20"/>
        <v>0</v>
      </c>
      <c r="V50" s="123">
        <f t="shared" si="20"/>
        <v>0</v>
      </c>
      <c r="W50" s="123">
        <f t="shared" si="20"/>
        <v>0</v>
      </c>
    </row>
    <row r="52" spans="1:23">
      <c r="B52" s="10" t="s">
        <v>90</v>
      </c>
    </row>
  </sheetData>
  <conditionalFormatting sqref="F2">
    <cfRule type="cellIs" dxfId="78" priority="1" stopIfTrue="1" operator="notEqual">
      <formula>0</formula>
    </cfRule>
    <cfRule type="cellIs" dxfId="77" priority="2" stopIfTrue="1" operator="equal">
      <formula>""</formula>
    </cfRule>
  </conditionalFormatting>
  <conditionalFormatting sqref="J3:AAE3">
    <cfRule type="cellIs" dxfId="76" priority="5" operator="equal">
      <formula>"PPA ext."</formula>
    </cfRule>
    <cfRule type="cellIs" dxfId="75" priority="6" operator="equal">
      <formula>"Delay"</formula>
    </cfRule>
    <cfRule type="cellIs" dxfId="74" priority="7" operator="equal">
      <formula>"Fin Close"</formula>
    </cfRule>
    <cfRule type="cellIs" dxfId="73" priority="8" stopIfTrue="1" operator="equal">
      <formula>"Construction"</formula>
    </cfRule>
    <cfRule type="cellIs" dxfId="72" priority="9" stopIfTrue="1" operator="equal">
      <formula>"Operations"</formula>
    </cfRule>
  </conditionalFormatting>
  <pageMargins left="0.70866141732283472" right="0.70866141732283472" top="0.74803149606299213" bottom="0.74803149606299213" header="0.31496062992125984" footer="0.31496062992125984"/>
  <pageSetup paperSize="8" scale="99" fitToHeight="0" orientation="landscape" r:id="rId1"/>
  <headerFooter>
    <oddHeader>&amp;L&amp;F&amp;C&amp;A</oddHeader>
    <oddFooter>&amp;LPrinted on &amp;D at &amp;T&amp;CPage &amp;P of &amp;N&amp;ROfwat</oddFooter>
  </headerFooter>
  <colBreaks count="10" manualBreakCount="10">
    <brk id="25" max="1048575" man="1"/>
    <brk id="36" max="1048575" man="1"/>
    <brk id="47" max="1048575" man="1"/>
    <brk id="58" max="1048575" man="1"/>
    <brk id="69" max="1048575" man="1"/>
    <brk id="80" max="1048575" man="1"/>
    <brk id="91" max="1048575" man="1"/>
    <brk id="102" max="1048575" man="1"/>
    <brk id="113" max="1048575" man="1"/>
    <brk id="124"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3B267-5A26-4115-9522-535CAD83F6DB}">
  <sheetPr>
    <outlinePr summaryBelow="0" summaryRight="0"/>
    <pageSetUpPr fitToPage="1"/>
  </sheetPr>
  <dimension ref="A1:AAE312"/>
  <sheetViews>
    <sheetView showGridLines="0" defaultGridColor="0" colorId="22" zoomScale="80" zoomScaleNormal="80" workbookViewId="0">
      <pane xSplit="9" ySplit="5" topLeftCell="J6" activePane="bottomRight" state="frozen"/>
      <selection pane="bottomRight"/>
      <selection pane="bottomLeft"/>
      <selection pane="topRight"/>
    </sheetView>
  </sheetViews>
  <sheetFormatPr defaultColWidth="0" defaultRowHeight="12.95" zeroHeight="1" outlineLevelRow="1"/>
  <cols>
    <col min="1" max="2" width="1.5" style="10" customWidth="1"/>
    <col min="3" max="3" width="1.5" style="19" customWidth="1"/>
    <col min="4" max="4" width="1.5" style="31" customWidth="1"/>
    <col min="5" max="5" width="108.83203125" style="24" customWidth="1"/>
    <col min="6" max="6" width="12.5" style="24" customWidth="1"/>
    <col min="7" max="7" width="13.1640625" style="24" bestFit="1" customWidth="1"/>
    <col min="8" max="8" width="7" style="24" bestFit="1" customWidth="1"/>
    <col min="9" max="9" width="3.5" style="24" customWidth="1"/>
    <col min="10" max="23" width="11.83203125" style="24" bestFit="1" customWidth="1"/>
    <col min="24" max="708" width="15.1640625" style="24" hidden="1" customWidth="1"/>
    <col min="709" max="16384" width="15.1640625" style="24" hidden="1"/>
  </cols>
  <sheetData>
    <row r="1" spans="1:707" s="15" customFormat="1" ht="30.95">
      <c r="A1" s="1" t="e">
        <f ca="1" xml:space="preserve"> RIGHT(CELL("filename", A1), LEN(CELL("filename", A1)) - SEARCH("]", CELL("filename", A1)))</f>
        <v>#VALUE!</v>
      </c>
      <c r="B1" s="1"/>
    </row>
    <row r="2" spans="1:707" s="30" customFormat="1">
      <c r="A2" s="18"/>
      <c r="B2" s="18"/>
      <c r="C2" s="27"/>
      <c r="D2" s="25"/>
      <c r="E2" s="9" t="s">
        <v>694</v>
      </c>
      <c r="F2" s="29">
        <f>Checks!$F$19</f>
        <v>0</v>
      </c>
      <c r="G2" s="28" t="s">
        <v>695</v>
      </c>
      <c r="H2" s="9"/>
      <c r="I2" s="9"/>
      <c r="J2" s="5">
        <f xml:space="preserve"> Time!J$12</f>
        <v>42825</v>
      </c>
      <c r="K2" s="5">
        <f xml:space="preserve"> Time!K$12</f>
        <v>43190</v>
      </c>
      <c r="L2" s="5">
        <f xml:space="preserve"> Time!L$12</f>
        <v>43555</v>
      </c>
      <c r="M2" s="5">
        <f xml:space="preserve"> Time!M$12</f>
        <v>43921</v>
      </c>
      <c r="N2" s="5">
        <f xml:space="preserve"> Time!N$12</f>
        <v>44286</v>
      </c>
      <c r="O2" s="5">
        <f xml:space="preserve"> Time!O$12</f>
        <v>44651</v>
      </c>
      <c r="P2" s="5">
        <f xml:space="preserve"> Time!P$12</f>
        <v>45016</v>
      </c>
      <c r="Q2" s="5">
        <f xml:space="preserve"> Time!Q$12</f>
        <v>45382</v>
      </c>
      <c r="R2" s="5">
        <f xml:space="preserve"> Time!R$12</f>
        <v>45747</v>
      </c>
      <c r="S2" s="5">
        <f xml:space="preserve"> Time!S$12</f>
        <v>46112</v>
      </c>
      <c r="T2" s="5">
        <f xml:space="preserve"> Time!T$12</f>
        <v>46477</v>
      </c>
      <c r="U2" s="5">
        <f xml:space="preserve"> Time!U$12</f>
        <v>46843</v>
      </c>
      <c r="V2" s="5">
        <f xml:space="preserve"> Time!V$12</f>
        <v>47208</v>
      </c>
      <c r="W2" s="5">
        <f xml:space="preserve"> Time!W$12</f>
        <v>47573</v>
      </c>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row>
    <row r="3" spans="1:707" s="3" customFormat="1">
      <c r="A3" s="18"/>
      <c r="B3" s="18"/>
      <c r="C3" s="27"/>
      <c r="D3" s="25"/>
      <c r="E3" s="13" t="s">
        <v>696</v>
      </c>
      <c r="F3" s="9"/>
      <c r="G3" s="9"/>
      <c r="H3" s="9"/>
      <c r="I3" s="9"/>
      <c r="J3" s="2" t="str">
        <f>Time!J$40</f>
        <v/>
      </c>
      <c r="K3" s="2" t="str">
        <f>Time!K$40</f>
        <v/>
      </c>
      <c r="L3" s="2" t="str">
        <f>Time!L$40</f>
        <v/>
      </c>
      <c r="M3" s="2" t="str">
        <f>Time!M$40</f>
        <v/>
      </c>
      <c r="N3" s="2" t="str">
        <f>Time!N$40</f>
        <v/>
      </c>
      <c r="O3" s="2" t="str">
        <f>Time!O$40</f>
        <v/>
      </c>
      <c r="P3" s="2" t="str">
        <f>Time!P$40</f>
        <v/>
      </c>
      <c r="Q3" s="2" t="str">
        <f>Time!Q$40</f>
        <v/>
      </c>
      <c r="R3" s="2" t="str">
        <f>Time!R$40</f>
        <v/>
      </c>
      <c r="S3" s="2" t="str">
        <f>Time!S$40</f>
        <v>PR24</v>
      </c>
      <c r="T3" s="2" t="str">
        <f>Time!T$40</f>
        <v>PR24</v>
      </c>
      <c r="U3" s="2" t="str">
        <f>Time!U$40</f>
        <v>PR24</v>
      </c>
      <c r="V3" s="2" t="str">
        <f>Time!V$40</f>
        <v>PR24</v>
      </c>
      <c r="W3" s="2" t="str">
        <f>Time!W$40</f>
        <v>PR24</v>
      </c>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row>
    <row r="4" spans="1:707" s="7" customFormat="1">
      <c r="A4" s="18"/>
      <c r="B4" s="18"/>
      <c r="C4" s="27"/>
      <c r="D4" s="25"/>
      <c r="E4" s="9" t="s">
        <v>697</v>
      </c>
      <c r="F4" s="12"/>
      <c r="G4" s="9"/>
      <c r="H4" s="9"/>
      <c r="I4" s="9"/>
      <c r="J4" s="7">
        <f xml:space="preserve"> Time!J$45</f>
        <v>2017</v>
      </c>
      <c r="K4" s="7">
        <f xml:space="preserve"> Time!K$45</f>
        <v>2018</v>
      </c>
      <c r="L4" s="7">
        <f xml:space="preserve"> Time!L$45</f>
        <v>2019</v>
      </c>
      <c r="M4" s="7">
        <f xml:space="preserve"> Time!M$45</f>
        <v>2020</v>
      </c>
      <c r="N4" s="7">
        <f xml:space="preserve"> Time!N$45</f>
        <v>2021</v>
      </c>
      <c r="O4" s="7">
        <f xml:space="preserve"> Time!O$45</f>
        <v>2022</v>
      </c>
      <c r="P4" s="7">
        <f xml:space="preserve"> Time!P$45</f>
        <v>2023</v>
      </c>
      <c r="Q4" s="7">
        <f xml:space="preserve"> Time!Q$45</f>
        <v>2024</v>
      </c>
      <c r="R4" s="7">
        <f xml:space="preserve"> Time!R$45</f>
        <v>2025</v>
      </c>
      <c r="S4" s="7">
        <f xml:space="preserve"> Time!S$45</f>
        <v>2026</v>
      </c>
      <c r="T4" s="7">
        <f xml:space="preserve"> Time!T$45</f>
        <v>2027</v>
      </c>
      <c r="U4" s="7">
        <f xml:space="preserve"> Time!U$45</f>
        <v>2028</v>
      </c>
      <c r="V4" s="7">
        <f xml:space="preserve"> Time!V$45</f>
        <v>2029</v>
      </c>
      <c r="W4" s="7">
        <f xml:space="preserve"> Time!W$45</f>
        <v>2030</v>
      </c>
    </row>
    <row r="5" spans="1:707" s="3" customFormat="1">
      <c r="A5" s="18"/>
      <c r="B5" s="18"/>
      <c r="C5" s="27"/>
      <c r="D5" s="25"/>
      <c r="E5" s="9" t="s">
        <v>700</v>
      </c>
      <c r="F5" s="12" t="s">
        <v>594</v>
      </c>
      <c r="G5" s="12" t="s">
        <v>137</v>
      </c>
      <c r="H5" s="12" t="s">
        <v>701</v>
      </c>
      <c r="I5" s="9"/>
      <c r="J5" s="4">
        <f xml:space="preserve"> Time!J$15</f>
        <v>1</v>
      </c>
      <c r="K5" s="4">
        <f xml:space="preserve"> Time!K$15</f>
        <v>2</v>
      </c>
      <c r="L5" s="4">
        <f xml:space="preserve"> Time!L$15</f>
        <v>3</v>
      </c>
      <c r="M5" s="4">
        <f xml:space="preserve"> Time!M$15</f>
        <v>4</v>
      </c>
      <c r="N5" s="4">
        <f xml:space="preserve"> Time!N$15</f>
        <v>5</v>
      </c>
      <c r="O5" s="4">
        <f xml:space="preserve"> Time!O$15</f>
        <v>6</v>
      </c>
      <c r="P5" s="4">
        <f xml:space="preserve"> Time!P$15</f>
        <v>7</v>
      </c>
      <c r="Q5" s="4">
        <f xml:space="preserve"> Time!Q$15</f>
        <v>8</v>
      </c>
      <c r="R5" s="4">
        <f xml:space="preserve"> Time!R$15</f>
        <v>9</v>
      </c>
      <c r="S5" s="4">
        <f xml:space="preserve"> Time!S$15</f>
        <v>10</v>
      </c>
      <c r="T5" s="4">
        <f xml:space="preserve"> Time!T$15</f>
        <v>11</v>
      </c>
      <c r="U5" s="4">
        <f xml:space="preserve"> Time!U$15</f>
        <v>12</v>
      </c>
      <c r="V5" s="4">
        <f xml:space="preserve"> Time!V$15</f>
        <v>13</v>
      </c>
      <c r="W5" s="4">
        <f xml:space="preserve"> Time!W$15</f>
        <v>14</v>
      </c>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row>
    <row r="6" spans="1:707" s="26" customFormat="1">
      <c r="A6" s="10"/>
      <c r="B6" s="10"/>
      <c r="C6" s="19"/>
      <c r="F6" s="10"/>
      <c r="G6" s="10"/>
      <c r="H6" s="10"/>
    </row>
    <row r="7" spans="1:707">
      <c r="H7" s="16"/>
      <c r="J7" s="16"/>
      <c r="K7" s="16"/>
      <c r="L7" s="16"/>
      <c r="M7" s="16"/>
      <c r="N7" s="16"/>
      <c r="O7" s="16"/>
      <c r="P7" s="16"/>
      <c r="Q7" s="16"/>
      <c r="R7" s="16"/>
      <c r="S7" s="16"/>
      <c r="T7" s="16"/>
      <c r="U7" s="16"/>
      <c r="V7" s="16"/>
      <c r="W7" s="16"/>
    </row>
    <row r="8" spans="1:707" collapsed="1">
      <c r="A8" s="85" t="s">
        <v>867</v>
      </c>
      <c r="B8" s="85"/>
      <c r="C8" s="84"/>
      <c r="D8" s="83"/>
      <c r="E8" s="82"/>
      <c r="F8" s="82"/>
      <c r="G8" s="82"/>
      <c r="H8" s="82"/>
      <c r="I8" s="82"/>
      <c r="J8" s="82"/>
      <c r="K8" s="82"/>
      <c r="L8" s="82"/>
      <c r="M8" s="82"/>
      <c r="N8" s="82"/>
      <c r="O8" s="82"/>
      <c r="P8" s="82"/>
      <c r="Q8" s="82"/>
      <c r="R8" s="82"/>
      <c r="S8" s="82"/>
      <c r="T8" s="82"/>
      <c r="U8" s="82"/>
      <c r="V8" s="82"/>
      <c r="W8" s="82"/>
    </row>
    <row r="9" spans="1:707" hidden="1" outlineLevel="1">
      <c r="B9" s="10" t="s">
        <v>868</v>
      </c>
    </row>
    <row r="10" spans="1:707" hidden="1" outlineLevel="1">
      <c r="A10" s="38"/>
      <c r="B10" s="38"/>
      <c r="C10" s="44"/>
      <c r="D10" s="48"/>
      <c r="E10" s="63" t="str">
        <f xml:space="preserve"> InpS!E$20</f>
        <v>Consumer price index (including housing costs) - Consumer Price Index (with housing) for April</v>
      </c>
      <c r="F10" s="88">
        <f xml:space="preserve"> InpS!F$20</f>
        <v>0</v>
      </c>
      <c r="G10" s="88" t="str">
        <f xml:space="preserve"> InpS!G$20</f>
        <v>index</v>
      </c>
      <c r="H10" s="88">
        <f xml:space="preserve"> InpS!H$20</f>
        <v>0</v>
      </c>
      <c r="I10" s="88">
        <f xml:space="preserve"> InpS!I$20</f>
        <v>0</v>
      </c>
      <c r="J10" s="88">
        <f xml:space="preserve"> InpS!J$20</f>
        <v>100.6</v>
      </c>
      <c r="K10" s="88">
        <f xml:space="preserve"> InpS!K$20</f>
        <v>103.2</v>
      </c>
      <c r="L10" s="88">
        <f xml:space="preserve"> InpS!L$20</f>
        <v>105.5</v>
      </c>
      <c r="M10" s="88">
        <f xml:space="preserve"> InpS!M$20</f>
        <v>107.6</v>
      </c>
      <c r="N10" s="88">
        <f xml:space="preserve"> InpS!N$20</f>
        <v>108.6</v>
      </c>
      <c r="O10" s="88">
        <f xml:space="preserve"> InpS!O$20</f>
        <v>110.4</v>
      </c>
      <c r="P10" s="88">
        <f xml:space="preserve"> InpS!P$20</f>
        <v>119</v>
      </c>
      <c r="Q10" s="88">
        <f xml:space="preserve"> InpS!Q$20</f>
        <v>128.30000000000001</v>
      </c>
      <c r="R10" s="88">
        <f xml:space="preserve"> InpS!R$20</f>
        <v>130.78040132655698</v>
      </c>
      <c r="S10" s="88">
        <f xml:space="preserve"> InpS!S$20</f>
        <v>0</v>
      </c>
      <c r="T10" s="88">
        <f xml:space="preserve"> InpS!T$20</f>
        <v>0</v>
      </c>
      <c r="U10" s="88">
        <f xml:space="preserve"> InpS!U$20</f>
        <v>0</v>
      </c>
      <c r="V10" s="88">
        <f xml:space="preserve"> InpS!V$20</f>
        <v>0</v>
      </c>
      <c r="W10" s="88">
        <f xml:space="preserve"> InpS!W$20</f>
        <v>0</v>
      </c>
    </row>
    <row r="11" spans="1:707" hidden="1" outlineLevel="1">
      <c r="A11" s="38"/>
      <c r="B11" s="38"/>
      <c r="C11" s="44"/>
      <c r="D11" s="48"/>
      <c r="E11" s="63" t="str">
        <f xml:space="preserve"> InpS!E$19</f>
        <v>Year on year % change - CPI(H): Financial year average indices year on year %</v>
      </c>
      <c r="F11" s="89">
        <f xml:space="preserve"> InpS!F$19</f>
        <v>0</v>
      </c>
      <c r="G11" s="89" t="str">
        <f xml:space="preserve"> InpS!G$19</f>
        <v>%</v>
      </c>
      <c r="H11" s="89">
        <f xml:space="preserve"> InpS!H$19</f>
        <v>0</v>
      </c>
      <c r="I11" s="89">
        <f xml:space="preserve"> InpS!I$19</f>
        <v>0</v>
      </c>
      <c r="J11" s="89">
        <f xml:space="preserve"> InpS!J$19</f>
        <v>0</v>
      </c>
      <c r="K11" s="89">
        <f xml:space="preserve"> InpS!K$19</f>
        <v>0</v>
      </c>
      <c r="L11" s="89">
        <f xml:space="preserve"> InpS!L$19</f>
        <v>0</v>
      </c>
      <c r="M11" s="89">
        <f xml:space="preserve"> InpS!M$19</f>
        <v>0</v>
      </c>
      <c r="N11" s="89">
        <f xml:space="preserve"> InpS!N$19</f>
        <v>0</v>
      </c>
      <c r="O11" s="89">
        <f xml:space="preserve"> InpS!O$19</f>
        <v>0</v>
      </c>
      <c r="P11" s="89">
        <f xml:space="preserve"> InpS!P$19</f>
        <v>0</v>
      </c>
      <c r="Q11" s="89">
        <f xml:space="preserve"> InpS!Q$19</f>
        <v>0</v>
      </c>
      <c r="R11" s="89">
        <f xml:space="preserve"> InpS!R$19</f>
        <v>0</v>
      </c>
      <c r="S11" s="89">
        <f xml:space="preserve"> InpS!S$19</f>
        <v>0</v>
      </c>
      <c r="T11" s="89">
        <f xml:space="preserve"> InpS!T$19</f>
        <v>0</v>
      </c>
      <c r="U11" s="89">
        <f xml:space="preserve"> InpS!U$19</f>
        <v>0</v>
      </c>
      <c r="V11" s="89">
        <f xml:space="preserve"> InpS!V$19</f>
        <v>0</v>
      </c>
      <c r="W11" s="89">
        <f xml:space="preserve"> InpS!W$19</f>
        <v>0</v>
      </c>
    </row>
    <row r="12" spans="1:707" hidden="1" outlineLevel="1">
      <c r="E12" s="24" t="s">
        <v>868</v>
      </c>
      <c r="G12" s="24" t="s">
        <v>717</v>
      </c>
      <c r="J12" s="81">
        <f t="shared" ref="J12" si="0" xml:space="preserve">  IF( J10 &gt; 0, J10, I12 * ( 1 + J11 ) )</f>
        <v>100.6</v>
      </c>
      <c r="K12" s="81">
        <f xml:space="preserve">  IF( K10 &gt; 0, K10, J12 * ( 1 + K11 ) )</f>
        <v>103.2</v>
      </c>
      <c r="L12" s="81">
        <f t="shared" ref="L12:W12" si="1" xml:space="preserve">  IF( L10 &gt; 0, L10, K12 * ( 1 + L11 ) )</f>
        <v>105.5</v>
      </c>
      <c r="M12" s="81">
        <f t="shared" si="1"/>
        <v>107.6</v>
      </c>
      <c r="N12" s="81">
        <f t="shared" si="1"/>
        <v>108.6</v>
      </c>
      <c r="O12" s="81">
        <f t="shared" si="1"/>
        <v>110.4</v>
      </c>
      <c r="P12" s="81">
        <f t="shared" si="1"/>
        <v>119</v>
      </c>
      <c r="Q12" s="81">
        <f t="shared" si="1"/>
        <v>128.30000000000001</v>
      </c>
      <c r="R12" s="81">
        <f t="shared" si="1"/>
        <v>130.78040132655698</v>
      </c>
      <c r="S12" s="81">
        <f t="shared" si="1"/>
        <v>130.78040132655698</v>
      </c>
      <c r="T12" s="81">
        <f t="shared" si="1"/>
        <v>130.78040132655698</v>
      </c>
      <c r="U12" s="81">
        <f t="shared" si="1"/>
        <v>130.78040132655698</v>
      </c>
      <c r="V12" s="81">
        <f t="shared" si="1"/>
        <v>130.78040132655698</v>
      </c>
      <c r="W12" s="81">
        <f t="shared" si="1"/>
        <v>130.78040132655698</v>
      </c>
    </row>
    <row r="13" spans="1:707" hidden="1" outlineLevel="1"/>
    <row r="14" spans="1:707" hidden="1" outlineLevel="1">
      <c r="B14" s="10" t="s">
        <v>869</v>
      </c>
    </row>
    <row r="15" spans="1:707" hidden="1" outlineLevel="1">
      <c r="A15" s="38"/>
      <c r="B15" s="38"/>
      <c r="C15" s="44"/>
      <c r="D15" s="48"/>
      <c r="E15" s="63" t="str">
        <f xml:space="preserve"> InpS!E$21</f>
        <v>Consumer price index (including housing costs) - Consumer Price Index (with housing) for May</v>
      </c>
      <c r="F15" s="88">
        <f xml:space="preserve"> InpS!F$21</f>
        <v>0</v>
      </c>
      <c r="G15" s="88" t="str">
        <f xml:space="preserve"> InpS!G$21</f>
        <v>index</v>
      </c>
      <c r="H15" s="88">
        <f xml:space="preserve"> InpS!H$21</f>
        <v>0</v>
      </c>
      <c r="I15" s="88">
        <f xml:space="preserve"> InpS!I$21</f>
        <v>0</v>
      </c>
      <c r="J15" s="88">
        <f xml:space="preserve"> InpS!J$21</f>
        <v>100.8</v>
      </c>
      <c r="K15" s="88">
        <f xml:space="preserve"> InpS!K$21</f>
        <v>103.5</v>
      </c>
      <c r="L15" s="88">
        <f xml:space="preserve"> InpS!L$21</f>
        <v>105.9</v>
      </c>
      <c r="M15" s="88">
        <f xml:space="preserve"> InpS!M$21</f>
        <v>107.9</v>
      </c>
      <c r="N15" s="88">
        <f xml:space="preserve"> InpS!N$21</f>
        <v>108.6</v>
      </c>
      <c r="O15" s="88">
        <f xml:space="preserve"> InpS!O$21</f>
        <v>111</v>
      </c>
      <c r="P15" s="88">
        <f xml:space="preserve"> InpS!P$21</f>
        <v>119.7</v>
      </c>
      <c r="Q15" s="88">
        <f xml:space="preserve"> InpS!Q$21</f>
        <v>129.1</v>
      </c>
      <c r="R15" s="88">
        <f xml:space="preserve"> InpS!R$21</f>
        <v>131.04157478721001</v>
      </c>
      <c r="S15" s="88">
        <f xml:space="preserve"> InpS!S$21</f>
        <v>0</v>
      </c>
      <c r="T15" s="88">
        <f xml:space="preserve"> InpS!T$21</f>
        <v>0</v>
      </c>
      <c r="U15" s="88">
        <f xml:space="preserve"> InpS!U$21</f>
        <v>0</v>
      </c>
      <c r="V15" s="88">
        <f xml:space="preserve"> InpS!V$21</f>
        <v>0</v>
      </c>
      <c r="W15" s="88">
        <f xml:space="preserve"> InpS!W$21</f>
        <v>0</v>
      </c>
    </row>
    <row r="16" spans="1:707" hidden="1" outlineLevel="1">
      <c r="A16" s="38"/>
      <c r="B16" s="38"/>
      <c r="C16" s="44"/>
      <c r="D16" s="48"/>
      <c r="E16" s="63" t="str">
        <f xml:space="preserve"> InpS!E$19</f>
        <v>Year on year % change - CPI(H): Financial year average indices year on year %</v>
      </c>
      <c r="F16" s="89">
        <f xml:space="preserve"> InpS!F$19</f>
        <v>0</v>
      </c>
      <c r="G16" s="89" t="str">
        <f xml:space="preserve"> InpS!G$19</f>
        <v>%</v>
      </c>
      <c r="H16" s="89">
        <f xml:space="preserve"> InpS!H$19</f>
        <v>0</v>
      </c>
      <c r="I16" s="89">
        <f xml:space="preserve"> InpS!I$19</f>
        <v>0</v>
      </c>
      <c r="J16" s="89">
        <f xml:space="preserve"> InpS!J$19</f>
        <v>0</v>
      </c>
      <c r="K16" s="89">
        <f xml:space="preserve"> InpS!K$19</f>
        <v>0</v>
      </c>
      <c r="L16" s="89">
        <f xml:space="preserve"> InpS!L$19</f>
        <v>0</v>
      </c>
      <c r="M16" s="89">
        <f xml:space="preserve"> InpS!M$19</f>
        <v>0</v>
      </c>
      <c r="N16" s="89">
        <f xml:space="preserve"> InpS!N$19</f>
        <v>0</v>
      </c>
      <c r="O16" s="89">
        <f xml:space="preserve"> InpS!O$19</f>
        <v>0</v>
      </c>
      <c r="P16" s="89">
        <f xml:space="preserve"> InpS!P$19</f>
        <v>0</v>
      </c>
      <c r="Q16" s="89">
        <f xml:space="preserve"> InpS!Q$19</f>
        <v>0</v>
      </c>
      <c r="R16" s="89">
        <f xml:space="preserve"> InpS!R$19</f>
        <v>0</v>
      </c>
      <c r="S16" s="89">
        <f xml:space="preserve"> InpS!S$19</f>
        <v>0</v>
      </c>
      <c r="T16" s="89">
        <f xml:space="preserve"> InpS!T$19</f>
        <v>0</v>
      </c>
      <c r="U16" s="89">
        <f xml:space="preserve"> InpS!U$19</f>
        <v>0</v>
      </c>
      <c r="V16" s="89">
        <f xml:space="preserve"> InpS!V$19</f>
        <v>0</v>
      </c>
      <c r="W16" s="89">
        <f xml:space="preserve"> InpS!W$19</f>
        <v>0</v>
      </c>
    </row>
    <row r="17" spans="1:23" hidden="1" outlineLevel="1">
      <c r="E17" s="24" t="s">
        <v>869</v>
      </c>
      <c r="G17" s="24" t="s">
        <v>717</v>
      </c>
      <c r="J17" s="81">
        <f t="shared" ref="J17:W17" si="2" xml:space="preserve">  IF( J15 &gt; 0, J15, I17 * ( 1 + J16 ) )</f>
        <v>100.8</v>
      </c>
      <c r="K17" s="81">
        <f t="shared" si="2"/>
        <v>103.5</v>
      </c>
      <c r="L17" s="81">
        <f t="shared" si="2"/>
        <v>105.9</v>
      </c>
      <c r="M17" s="81">
        <f t="shared" si="2"/>
        <v>107.9</v>
      </c>
      <c r="N17" s="81">
        <f t="shared" si="2"/>
        <v>108.6</v>
      </c>
      <c r="O17" s="81">
        <f t="shared" si="2"/>
        <v>111</v>
      </c>
      <c r="P17" s="81">
        <f t="shared" si="2"/>
        <v>119.7</v>
      </c>
      <c r="Q17" s="81">
        <f t="shared" si="2"/>
        <v>129.1</v>
      </c>
      <c r="R17" s="81">
        <f t="shared" si="2"/>
        <v>131.04157478721001</v>
      </c>
      <c r="S17" s="81">
        <f t="shared" si="2"/>
        <v>131.04157478721001</v>
      </c>
      <c r="T17" s="81">
        <f t="shared" si="2"/>
        <v>131.04157478721001</v>
      </c>
      <c r="U17" s="81">
        <f t="shared" si="2"/>
        <v>131.04157478721001</v>
      </c>
      <c r="V17" s="81">
        <f t="shared" si="2"/>
        <v>131.04157478721001</v>
      </c>
      <c r="W17" s="81">
        <f t="shared" si="2"/>
        <v>131.04157478721001</v>
      </c>
    </row>
    <row r="18" spans="1:23" hidden="1" outlineLevel="1"/>
    <row r="19" spans="1:23" hidden="1" outlineLevel="1">
      <c r="B19" s="10" t="s">
        <v>870</v>
      </c>
    </row>
    <row r="20" spans="1:23" hidden="1" outlineLevel="1">
      <c r="A20" s="38"/>
      <c r="B20" s="38"/>
      <c r="C20" s="44"/>
      <c r="D20" s="48"/>
      <c r="E20" s="63" t="str">
        <f xml:space="preserve"> InpS!E$22</f>
        <v>Consumer price index (including housing costs) - Consumer Price Index (with housing) for June</v>
      </c>
      <c r="F20" s="88">
        <f xml:space="preserve"> InpS!F$22</f>
        <v>0</v>
      </c>
      <c r="G20" s="88" t="str">
        <f xml:space="preserve"> InpS!G$22</f>
        <v>index</v>
      </c>
      <c r="H20" s="88">
        <f xml:space="preserve"> InpS!H$22</f>
        <v>0</v>
      </c>
      <c r="I20" s="88">
        <f xml:space="preserve"> InpS!I$22</f>
        <v>0</v>
      </c>
      <c r="J20" s="88">
        <f xml:space="preserve"> InpS!J$22</f>
        <v>101</v>
      </c>
      <c r="K20" s="88">
        <f xml:space="preserve"> InpS!K$22</f>
        <v>103.5</v>
      </c>
      <c r="L20" s="88">
        <f xml:space="preserve"> InpS!L$22</f>
        <v>105.9</v>
      </c>
      <c r="M20" s="88">
        <f xml:space="preserve"> InpS!M$22</f>
        <v>107.9</v>
      </c>
      <c r="N20" s="88">
        <f xml:space="preserve"> InpS!N$22</f>
        <v>108.8</v>
      </c>
      <c r="O20" s="88">
        <f xml:space="preserve"> InpS!O$22</f>
        <v>111.4</v>
      </c>
      <c r="P20" s="88">
        <f xml:space="preserve"> InpS!P$22</f>
        <v>120.5</v>
      </c>
      <c r="Q20" s="88">
        <f xml:space="preserve"> InpS!Q$22</f>
        <v>129.4</v>
      </c>
      <c r="R20" s="88">
        <f xml:space="preserve"> InpS!R$22</f>
        <v>131.30326982124757</v>
      </c>
      <c r="S20" s="88">
        <f xml:space="preserve"> InpS!S$22</f>
        <v>0</v>
      </c>
      <c r="T20" s="88">
        <f xml:space="preserve"> InpS!T$22</f>
        <v>0</v>
      </c>
      <c r="U20" s="88">
        <f xml:space="preserve"> InpS!U$22</f>
        <v>0</v>
      </c>
      <c r="V20" s="88">
        <f xml:space="preserve"> InpS!V$22</f>
        <v>0</v>
      </c>
      <c r="W20" s="88">
        <f xml:space="preserve"> InpS!W$22</f>
        <v>0</v>
      </c>
    </row>
    <row r="21" spans="1:23" hidden="1" outlineLevel="1">
      <c r="A21" s="38"/>
      <c r="B21" s="38"/>
      <c r="C21" s="44"/>
      <c r="D21" s="48"/>
      <c r="E21" s="63" t="str">
        <f xml:space="preserve"> InpS!E$19</f>
        <v>Year on year % change - CPI(H): Financial year average indices year on year %</v>
      </c>
      <c r="F21" s="89">
        <f xml:space="preserve"> InpS!F$19</f>
        <v>0</v>
      </c>
      <c r="G21" s="89" t="str">
        <f xml:space="preserve"> InpS!G$19</f>
        <v>%</v>
      </c>
      <c r="H21" s="89">
        <f xml:space="preserve"> InpS!H$19</f>
        <v>0</v>
      </c>
      <c r="I21" s="89">
        <f xml:space="preserve"> InpS!I$19</f>
        <v>0</v>
      </c>
      <c r="J21" s="89">
        <f xml:space="preserve"> InpS!J$19</f>
        <v>0</v>
      </c>
      <c r="K21" s="89">
        <f xml:space="preserve"> InpS!K$19</f>
        <v>0</v>
      </c>
      <c r="L21" s="89">
        <f xml:space="preserve"> InpS!L$19</f>
        <v>0</v>
      </c>
      <c r="M21" s="89">
        <f xml:space="preserve"> InpS!M$19</f>
        <v>0</v>
      </c>
      <c r="N21" s="89">
        <f xml:space="preserve"> InpS!N$19</f>
        <v>0</v>
      </c>
      <c r="O21" s="89">
        <f xml:space="preserve"> InpS!O$19</f>
        <v>0</v>
      </c>
      <c r="P21" s="89">
        <f xml:space="preserve"> InpS!P$19</f>
        <v>0</v>
      </c>
      <c r="Q21" s="89">
        <f xml:space="preserve"> InpS!Q$19</f>
        <v>0</v>
      </c>
      <c r="R21" s="89">
        <f xml:space="preserve"> InpS!R$19</f>
        <v>0</v>
      </c>
      <c r="S21" s="89">
        <f xml:space="preserve"> InpS!S$19</f>
        <v>0</v>
      </c>
      <c r="T21" s="89">
        <f xml:space="preserve"> InpS!T$19</f>
        <v>0</v>
      </c>
      <c r="U21" s="89">
        <f xml:space="preserve"> InpS!U$19</f>
        <v>0</v>
      </c>
      <c r="V21" s="89">
        <f xml:space="preserve"> InpS!V$19</f>
        <v>0</v>
      </c>
      <c r="W21" s="89">
        <f xml:space="preserve"> InpS!W$19</f>
        <v>0</v>
      </c>
    </row>
    <row r="22" spans="1:23" hidden="1" outlineLevel="1">
      <c r="E22" s="24" t="s">
        <v>870</v>
      </c>
      <c r="G22" s="24" t="s">
        <v>717</v>
      </c>
      <c r="J22" s="81">
        <f t="shared" ref="J22:W22" si="3" xml:space="preserve">  IF( J20 &gt; 0, J20, I22 * ( 1 + J21 ) )</f>
        <v>101</v>
      </c>
      <c r="K22" s="81">
        <f t="shared" si="3"/>
        <v>103.5</v>
      </c>
      <c r="L22" s="81">
        <f t="shared" si="3"/>
        <v>105.9</v>
      </c>
      <c r="M22" s="81">
        <f t="shared" si="3"/>
        <v>107.9</v>
      </c>
      <c r="N22" s="81">
        <f t="shared" si="3"/>
        <v>108.8</v>
      </c>
      <c r="O22" s="81">
        <f t="shared" si="3"/>
        <v>111.4</v>
      </c>
      <c r="P22" s="81">
        <f t="shared" si="3"/>
        <v>120.5</v>
      </c>
      <c r="Q22" s="81">
        <f t="shared" si="3"/>
        <v>129.4</v>
      </c>
      <c r="R22" s="81">
        <f t="shared" si="3"/>
        <v>131.30326982124757</v>
      </c>
      <c r="S22" s="81">
        <f t="shared" si="3"/>
        <v>131.30326982124757</v>
      </c>
      <c r="T22" s="81">
        <f t="shared" si="3"/>
        <v>131.30326982124757</v>
      </c>
      <c r="U22" s="81">
        <f t="shared" si="3"/>
        <v>131.30326982124757</v>
      </c>
      <c r="V22" s="81">
        <f t="shared" si="3"/>
        <v>131.30326982124757</v>
      </c>
      <c r="W22" s="81">
        <f t="shared" si="3"/>
        <v>131.30326982124757</v>
      </c>
    </row>
    <row r="23" spans="1:23" hidden="1" outlineLevel="1"/>
    <row r="24" spans="1:23" hidden="1" outlineLevel="1">
      <c r="B24" s="10" t="s">
        <v>871</v>
      </c>
    </row>
    <row r="25" spans="1:23" hidden="1" outlineLevel="1">
      <c r="A25" s="38"/>
      <c r="B25" s="38"/>
      <c r="C25" s="44"/>
      <c r="D25" s="48"/>
      <c r="E25" s="63" t="str">
        <f xml:space="preserve"> InpS!E$23</f>
        <v>Consumer price index (including housing costs) - Consumer Price Index (with housing) for July</v>
      </c>
      <c r="F25" s="88">
        <f xml:space="preserve"> InpS!F$23</f>
        <v>0</v>
      </c>
      <c r="G25" s="88" t="str">
        <f xml:space="preserve"> InpS!G$23</f>
        <v>index</v>
      </c>
      <c r="H25" s="88">
        <f xml:space="preserve"> InpS!H$23</f>
        <v>0</v>
      </c>
      <c r="I25" s="88">
        <f xml:space="preserve"> InpS!I$23</f>
        <v>0</v>
      </c>
      <c r="J25" s="88">
        <f xml:space="preserve"> InpS!J$23</f>
        <v>100.9</v>
      </c>
      <c r="K25" s="88">
        <f xml:space="preserve"> InpS!K$23</f>
        <v>103.5</v>
      </c>
      <c r="L25" s="88">
        <f xml:space="preserve"> InpS!L$23</f>
        <v>105.9</v>
      </c>
      <c r="M25" s="88">
        <f xml:space="preserve"> InpS!M$23</f>
        <v>108</v>
      </c>
      <c r="N25" s="88">
        <f xml:space="preserve"> InpS!N$23</f>
        <v>109.2</v>
      </c>
      <c r="O25" s="88">
        <f xml:space="preserve"> InpS!O$23</f>
        <v>111.4</v>
      </c>
      <c r="P25" s="88">
        <f xml:space="preserve"> InpS!P$23</f>
        <v>121.2</v>
      </c>
      <c r="Q25" s="88">
        <f xml:space="preserve"> InpS!Q$23</f>
        <v>129</v>
      </c>
      <c r="R25" s="88">
        <f xml:space="preserve"> InpS!R$23</f>
        <v>131.56548747027162</v>
      </c>
      <c r="S25" s="88">
        <f xml:space="preserve"> InpS!S$23</f>
        <v>0</v>
      </c>
      <c r="T25" s="88">
        <f xml:space="preserve"> InpS!T$23</f>
        <v>0</v>
      </c>
      <c r="U25" s="88">
        <f xml:space="preserve"> InpS!U$23</f>
        <v>0</v>
      </c>
      <c r="V25" s="88">
        <f xml:space="preserve"> InpS!V$23</f>
        <v>0</v>
      </c>
      <c r="W25" s="88">
        <f xml:space="preserve"> InpS!W$23</f>
        <v>0</v>
      </c>
    </row>
    <row r="26" spans="1:23" hidden="1" outlineLevel="1">
      <c r="A26" s="38"/>
      <c r="B26" s="38"/>
      <c r="C26" s="44"/>
      <c r="D26" s="48"/>
      <c r="E26" s="63" t="str">
        <f xml:space="preserve"> InpS!E$19</f>
        <v>Year on year % change - CPI(H): Financial year average indices year on year %</v>
      </c>
      <c r="F26" s="89">
        <f xml:space="preserve"> InpS!F$19</f>
        <v>0</v>
      </c>
      <c r="G26" s="89" t="str">
        <f xml:space="preserve"> InpS!G$19</f>
        <v>%</v>
      </c>
      <c r="H26" s="89">
        <f xml:space="preserve"> InpS!H$19</f>
        <v>0</v>
      </c>
      <c r="I26" s="89">
        <f xml:space="preserve"> InpS!I$19</f>
        <v>0</v>
      </c>
      <c r="J26" s="89">
        <f xml:space="preserve"> InpS!J$19</f>
        <v>0</v>
      </c>
      <c r="K26" s="89">
        <f xml:space="preserve"> InpS!K$19</f>
        <v>0</v>
      </c>
      <c r="L26" s="89">
        <f xml:space="preserve"> InpS!L$19</f>
        <v>0</v>
      </c>
      <c r="M26" s="89">
        <f xml:space="preserve"> InpS!M$19</f>
        <v>0</v>
      </c>
      <c r="N26" s="89">
        <f xml:space="preserve"> InpS!N$19</f>
        <v>0</v>
      </c>
      <c r="O26" s="89">
        <f xml:space="preserve"> InpS!O$19</f>
        <v>0</v>
      </c>
      <c r="P26" s="89">
        <f xml:space="preserve"> InpS!P$19</f>
        <v>0</v>
      </c>
      <c r="Q26" s="89">
        <f xml:space="preserve"> InpS!Q$19</f>
        <v>0</v>
      </c>
      <c r="R26" s="89">
        <f xml:space="preserve"> InpS!R$19</f>
        <v>0</v>
      </c>
      <c r="S26" s="89">
        <f xml:space="preserve"> InpS!S$19</f>
        <v>0</v>
      </c>
      <c r="T26" s="89">
        <f xml:space="preserve"> InpS!T$19</f>
        <v>0</v>
      </c>
      <c r="U26" s="89">
        <f xml:space="preserve"> InpS!U$19</f>
        <v>0</v>
      </c>
      <c r="V26" s="89">
        <f xml:space="preserve"> InpS!V$19</f>
        <v>0</v>
      </c>
      <c r="W26" s="89">
        <f xml:space="preserve"> InpS!W$19</f>
        <v>0</v>
      </c>
    </row>
    <row r="27" spans="1:23" hidden="1" outlineLevel="1">
      <c r="E27" s="24" t="s">
        <v>871</v>
      </c>
      <c r="G27" s="24" t="s">
        <v>717</v>
      </c>
      <c r="J27" s="81">
        <f t="shared" ref="J27:W27" si="4" xml:space="preserve">  IF( J25 &gt; 0, J25, I27 * ( 1 + J26 ) )</f>
        <v>100.9</v>
      </c>
      <c r="K27" s="81">
        <f t="shared" si="4"/>
        <v>103.5</v>
      </c>
      <c r="L27" s="81">
        <f t="shared" si="4"/>
        <v>105.9</v>
      </c>
      <c r="M27" s="81">
        <f t="shared" si="4"/>
        <v>108</v>
      </c>
      <c r="N27" s="81">
        <f t="shared" si="4"/>
        <v>109.2</v>
      </c>
      <c r="O27" s="81">
        <f t="shared" si="4"/>
        <v>111.4</v>
      </c>
      <c r="P27" s="81">
        <f t="shared" si="4"/>
        <v>121.2</v>
      </c>
      <c r="Q27" s="81">
        <f t="shared" si="4"/>
        <v>129</v>
      </c>
      <c r="R27" s="81">
        <f t="shared" si="4"/>
        <v>131.56548747027162</v>
      </c>
      <c r="S27" s="81">
        <f t="shared" si="4"/>
        <v>131.56548747027162</v>
      </c>
      <c r="T27" s="81">
        <f t="shared" si="4"/>
        <v>131.56548747027162</v>
      </c>
      <c r="U27" s="81">
        <f t="shared" si="4"/>
        <v>131.56548747027162</v>
      </c>
      <c r="V27" s="81">
        <f t="shared" si="4"/>
        <v>131.56548747027162</v>
      </c>
      <c r="W27" s="81">
        <f t="shared" si="4"/>
        <v>131.56548747027162</v>
      </c>
    </row>
    <row r="28" spans="1:23" hidden="1" outlineLevel="1"/>
    <row r="29" spans="1:23" hidden="1" outlineLevel="1">
      <c r="B29" s="10" t="s">
        <v>872</v>
      </c>
    </row>
    <row r="30" spans="1:23" hidden="1" outlineLevel="1">
      <c r="A30" s="38"/>
      <c r="B30" s="38"/>
      <c r="C30" s="44"/>
      <c r="D30" s="48"/>
      <c r="E30" s="63" t="str">
        <f xml:space="preserve"> InpS!E$24</f>
        <v>Consumer price index (including housing costs) - Consumer Price Index (with housing) for August</v>
      </c>
      <c r="F30" s="88">
        <f xml:space="preserve"> InpS!F$24</f>
        <v>0</v>
      </c>
      <c r="G30" s="88" t="str">
        <f xml:space="preserve"> InpS!G$24</f>
        <v>index</v>
      </c>
      <c r="H30" s="88">
        <f xml:space="preserve"> InpS!H$24</f>
        <v>0</v>
      </c>
      <c r="I30" s="88">
        <f xml:space="preserve"> InpS!I$24</f>
        <v>0</v>
      </c>
      <c r="J30" s="88">
        <f xml:space="preserve"> InpS!J$24</f>
        <v>101.2</v>
      </c>
      <c r="K30" s="88">
        <f xml:space="preserve"> InpS!K$24</f>
        <v>104</v>
      </c>
      <c r="L30" s="88">
        <f xml:space="preserve"> InpS!L$24</f>
        <v>106.5</v>
      </c>
      <c r="M30" s="88">
        <f xml:space="preserve"> InpS!M$24</f>
        <v>108.3</v>
      </c>
      <c r="N30" s="88">
        <f xml:space="preserve"> InpS!N$24</f>
        <v>108.8</v>
      </c>
      <c r="O30" s="88">
        <f xml:space="preserve"> InpS!O$24</f>
        <v>112.1</v>
      </c>
      <c r="P30" s="88">
        <f xml:space="preserve"> InpS!P$24</f>
        <v>121.8</v>
      </c>
      <c r="Q30" s="88">
        <f xml:space="preserve"> InpS!Q$24</f>
        <v>129.4</v>
      </c>
      <c r="R30" s="88">
        <f xml:space="preserve"> InpS!R$24</f>
        <v>131.82822877796431</v>
      </c>
      <c r="S30" s="88">
        <f xml:space="preserve"> InpS!S$24</f>
        <v>0</v>
      </c>
      <c r="T30" s="88">
        <f xml:space="preserve"> InpS!T$24</f>
        <v>0</v>
      </c>
      <c r="U30" s="88">
        <f xml:space="preserve"> InpS!U$24</f>
        <v>0</v>
      </c>
      <c r="V30" s="88">
        <f xml:space="preserve"> InpS!V$24</f>
        <v>0</v>
      </c>
      <c r="W30" s="88">
        <f xml:space="preserve"> InpS!W$24</f>
        <v>0</v>
      </c>
    </row>
    <row r="31" spans="1:23" hidden="1" outlineLevel="1">
      <c r="A31" s="38"/>
      <c r="B31" s="38"/>
      <c r="C31" s="44"/>
      <c r="D31" s="48"/>
      <c r="E31" s="63" t="str">
        <f xml:space="preserve"> InpS!E$19</f>
        <v>Year on year % change - CPI(H): Financial year average indices year on year %</v>
      </c>
      <c r="F31" s="89">
        <f xml:space="preserve"> InpS!F$19</f>
        <v>0</v>
      </c>
      <c r="G31" s="89" t="str">
        <f xml:space="preserve"> InpS!G$19</f>
        <v>%</v>
      </c>
      <c r="H31" s="89">
        <f xml:space="preserve"> InpS!H$19</f>
        <v>0</v>
      </c>
      <c r="I31" s="89">
        <f xml:space="preserve"> InpS!I$19</f>
        <v>0</v>
      </c>
      <c r="J31" s="89">
        <f xml:space="preserve"> InpS!J$19</f>
        <v>0</v>
      </c>
      <c r="K31" s="89">
        <f xml:space="preserve"> InpS!K$19</f>
        <v>0</v>
      </c>
      <c r="L31" s="89">
        <f xml:space="preserve"> InpS!L$19</f>
        <v>0</v>
      </c>
      <c r="M31" s="89">
        <f xml:space="preserve"> InpS!M$19</f>
        <v>0</v>
      </c>
      <c r="N31" s="89">
        <f xml:space="preserve"> InpS!N$19</f>
        <v>0</v>
      </c>
      <c r="O31" s="89">
        <f xml:space="preserve"> InpS!O$19</f>
        <v>0</v>
      </c>
      <c r="P31" s="89">
        <f xml:space="preserve"> InpS!P$19</f>
        <v>0</v>
      </c>
      <c r="Q31" s="89">
        <f xml:space="preserve"> InpS!Q$19</f>
        <v>0</v>
      </c>
      <c r="R31" s="89">
        <f xml:space="preserve"> InpS!R$19</f>
        <v>0</v>
      </c>
      <c r="S31" s="89">
        <f xml:space="preserve"> InpS!S$19</f>
        <v>0</v>
      </c>
      <c r="T31" s="89">
        <f xml:space="preserve"> InpS!T$19</f>
        <v>0</v>
      </c>
      <c r="U31" s="89">
        <f xml:space="preserve"> InpS!U$19</f>
        <v>0</v>
      </c>
      <c r="V31" s="89">
        <f xml:space="preserve"> InpS!V$19</f>
        <v>0</v>
      </c>
      <c r="W31" s="89">
        <f xml:space="preserve"> InpS!W$19</f>
        <v>0</v>
      </c>
    </row>
    <row r="32" spans="1:23" hidden="1" outlineLevel="1">
      <c r="E32" s="24" t="s">
        <v>872</v>
      </c>
      <c r="G32" s="24" t="s">
        <v>717</v>
      </c>
      <c r="J32" s="81">
        <f t="shared" ref="J32:W32" si="5" xml:space="preserve">  IF( J30 &gt; 0, J30, I32 * ( 1 + J31 ) )</f>
        <v>101.2</v>
      </c>
      <c r="K32" s="81">
        <f t="shared" si="5"/>
        <v>104</v>
      </c>
      <c r="L32" s="81">
        <f t="shared" si="5"/>
        <v>106.5</v>
      </c>
      <c r="M32" s="81">
        <f t="shared" si="5"/>
        <v>108.3</v>
      </c>
      <c r="N32" s="81">
        <f t="shared" si="5"/>
        <v>108.8</v>
      </c>
      <c r="O32" s="81">
        <f t="shared" si="5"/>
        <v>112.1</v>
      </c>
      <c r="P32" s="81">
        <f t="shared" si="5"/>
        <v>121.8</v>
      </c>
      <c r="Q32" s="81">
        <f t="shared" si="5"/>
        <v>129.4</v>
      </c>
      <c r="R32" s="81">
        <f t="shared" si="5"/>
        <v>131.82822877796431</v>
      </c>
      <c r="S32" s="81">
        <f t="shared" si="5"/>
        <v>131.82822877796431</v>
      </c>
      <c r="T32" s="81">
        <f t="shared" si="5"/>
        <v>131.82822877796431</v>
      </c>
      <c r="U32" s="81">
        <f t="shared" si="5"/>
        <v>131.82822877796431</v>
      </c>
      <c r="V32" s="81">
        <f t="shared" si="5"/>
        <v>131.82822877796431</v>
      </c>
      <c r="W32" s="81">
        <f t="shared" si="5"/>
        <v>131.82822877796431</v>
      </c>
    </row>
    <row r="33" spans="1:23" hidden="1" outlineLevel="1"/>
    <row r="34" spans="1:23" hidden="1" outlineLevel="1">
      <c r="B34" s="10" t="s">
        <v>873</v>
      </c>
    </row>
    <row r="35" spans="1:23" hidden="1" outlineLevel="1">
      <c r="A35" s="38"/>
      <c r="B35" s="38"/>
      <c r="C35" s="44"/>
      <c r="D35" s="48"/>
      <c r="E35" s="63" t="str">
        <f xml:space="preserve"> InpS!E$25</f>
        <v>Consumer price index (including housing costs) - Consumer Price Index (with housing) for September</v>
      </c>
      <c r="F35" s="88">
        <f xml:space="preserve"> InpS!F$25</f>
        <v>0</v>
      </c>
      <c r="G35" s="88" t="str">
        <f xml:space="preserve"> InpS!G$25</f>
        <v>index</v>
      </c>
      <c r="H35" s="88">
        <f xml:space="preserve"> InpS!H$25</f>
        <v>0</v>
      </c>
      <c r="I35" s="88">
        <f xml:space="preserve"> InpS!I$25</f>
        <v>0</v>
      </c>
      <c r="J35" s="88">
        <f xml:space="preserve"> InpS!J$25</f>
        <v>101.5</v>
      </c>
      <c r="K35" s="88">
        <f xml:space="preserve"> InpS!K$25</f>
        <v>104.3</v>
      </c>
      <c r="L35" s="88">
        <f xml:space="preserve"> InpS!L$25</f>
        <v>106.6</v>
      </c>
      <c r="M35" s="88">
        <f xml:space="preserve"> InpS!M$25</f>
        <v>108.4</v>
      </c>
      <c r="N35" s="88">
        <f xml:space="preserve"> InpS!N$25</f>
        <v>109.2</v>
      </c>
      <c r="O35" s="88">
        <f xml:space="preserve"> InpS!O$25</f>
        <v>112.4</v>
      </c>
      <c r="P35" s="88">
        <f xml:space="preserve"> InpS!P$25</f>
        <v>122.3</v>
      </c>
      <c r="Q35" s="88">
        <f xml:space="preserve"> InpS!Q$25</f>
        <v>130.1</v>
      </c>
      <c r="R35" s="88">
        <f xml:space="preserve"> InpS!R$25</f>
        <v>132.09149479009199</v>
      </c>
      <c r="S35" s="88">
        <f xml:space="preserve"> InpS!S$25</f>
        <v>0</v>
      </c>
      <c r="T35" s="88">
        <f xml:space="preserve"> InpS!T$25</f>
        <v>0</v>
      </c>
      <c r="U35" s="88">
        <f xml:space="preserve"> InpS!U$25</f>
        <v>0</v>
      </c>
      <c r="V35" s="88">
        <f xml:space="preserve"> InpS!V$25</f>
        <v>0</v>
      </c>
      <c r="W35" s="88">
        <f xml:space="preserve"> InpS!W$25</f>
        <v>0</v>
      </c>
    </row>
    <row r="36" spans="1:23" hidden="1" outlineLevel="1">
      <c r="A36" s="38"/>
      <c r="B36" s="38"/>
      <c r="C36" s="44"/>
      <c r="D36" s="48"/>
      <c r="E36" s="63" t="str">
        <f xml:space="preserve"> InpS!E$19</f>
        <v>Year on year % change - CPI(H): Financial year average indices year on year %</v>
      </c>
      <c r="F36" s="89">
        <f xml:space="preserve"> InpS!F$19</f>
        <v>0</v>
      </c>
      <c r="G36" s="89" t="str">
        <f xml:space="preserve"> InpS!G$19</f>
        <v>%</v>
      </c>
      <c r="H36" s="89">
        <f xml:space="preserve"> InpS!H$19</f>
        <v>0</v>
      </c>
      <c r="I36" s="89">
        <f xml:space="preserve"> InpS!I$19</f>
        <v>0</v>
      </c>
      <c r="J36" s="89">
        <f xml:space="preserve"> InpS!J$19</f>
        <v>0</v>
      </c>
      <c r="K36" s="89">
        <f xml:space="preserve"> InpS!K$19</f>
        <v>0</v>
      </c>
      <c r="L36" s="89">
        <f xml:space="preserve"> InpS!L$19</f>
        <v>0</v>
      </c>
      <c r="M36" s="89">
        <f xml:space="preserve"> InpS!M$19</f>
        <v>0</v>
      </c>
      <c r="N36" s="89">
        <f xml:space="preserve"> InpS!N$19</f>
        <v>0</v>
      </c>
      <c r="O36" s="89">
        <f xml:space="preserve"> InpS!O$19</f>
        <v>0</v>
      </c>
      <c r="P36" s="89">
        <f xml:space="preserve"> InpS!P$19</f>
        <v>0</v>
      </c>
      <c r="Q36" s="89">
        <f xml:space="preserve"> InpS!Q$19</f>
        <v>0</v>
      </c>
      <c r="R36" s="89">
        <f xml:space="preserve"> InpS!R$19</f>
        <v>0</v>
      </c>
      <c r="S36" s="89">
        <f xml:space="preserve"> InpS!S$19</f>
        <v>0</v>
      </c>
      <c r="T36" s="89">
        <f xml:space="preserve"> InpS!T$19</f>
        <v>0</v>
      </c>
      <c r="U36" s="89">
        <f xml:space="preserve"> InpS!U$19</f>
        <v>0</v>
      </c>
      <c r="V36" s="89">
        <f xml:space="preserve"> InpS!V$19</f>
        <v>0</v>
      </c>
      <c r="W36" s="89">
        <f xml:space="preserve"> InpS!W$19</f>
        <v>0</v>
      </c>
    </row>
    <row r="37" spans="1:23" hidden="1" outlineLevel="1">
      <c r="E37" s="24" t="s">
        <v>873</v>
      </c>
      <c r="G37" s="24" t="s">
        <v>717</v>
      </c>
      <c r="J37" s="81">
        <f t="shared" ref="J37:W37" si="6" xml:space="preserve">  IF( J35 &gt; 0, J35, I37 * ( 1 + J36 ) )</f>
        <v>101.5</v>
      </c>
      <c r="K37" s="81">
        <f t="shared" si="6"/>
        <v>104.3</v>
      </c>
      <c r="L37" s="81">
        <f t="shared" si="6"/>
        <v>106.6</v>
      </c>
      <c r="M37" s="81">
        <f t="shared" si="6"/>
        <v>108.4</v>
      </c>
      <c r="N37" s="81">
        <f t="shared" si="6"/>
        <v>109.2</v>
      </c>
      <c r="O37" s="81">
        <f t="shared" si="6"/>
        <v>112.4</v>
      </c>
      <c r="P37" s="81">
        <f t="shared" si="6"/>
        <v>122.3</v>
      </c>
      <c r="Q37" s="81">
        <f t="shared" si="6"/>
        <v>130.1</v>
      </c>
      <c r="R37" s="81">
        <f t="shared" si="6"/>
        <v>132.09149479009199</v>
      </c>
      <c r="S37" s="81">
        <f t="shared" si="6"/>
        <v>132.09149479009199</v>
      </c>
      <c r="T37" s="81">
        <f t="shared" si="6"/>
        <v>132.09149479009199</v>
      </c>
      <c r="U37" s="81">
        <f t="shared" si="6"/>
        <v>132.09149479009199</v>
      </c>
      <c r="V37" s="81">
        <f t="shared" si="6"/>
        <v>132.09149479009199</v>
      </c>
      <c r="W37" s="81">
        <f t="shared" si="6"/>
        <v>132.09149479009199</v>
      </c>
    </row>
    <row r="38" spans="1:23" hidden="1" outlineLevel="1"/>
    <row r="39" spans="1:23" hidden="1" outlineLevel="1">
      <c r="B39" s="10" t="s">
        <v>874</v>
      </c>
    </row>
    <row r="40" spans="1:23" hidden="1" outlineLevel="1">
      <c r="A40" s="38"/>
      <c r="B40" s="38"/>
      <c r="C40" s="44"/>
      <c r="D40" s="48"/>
      <c r="E40" s="63" t="str">
        <f xml:space="preserve"> InpS!E$26</f>
        <v>Consumer price index (including housing costs) - Consumer Price Index (with housing) for October</v>
      </c>
      <c r="F40" s="88">
        <f xml:space="preserve"> InpS!F$26</f>
        <v>0</v>
      </c>
      <c r="G40" s="88" t="str">
        <f xml:space="preserve"> InpS!G$26</f>
        <v>index</v>
      </c>
      <c r="H40" s="88">
        <f xml:space="preserve"> InpS!H$26</f>
        <v>0</v>
      </c>
      <c r="I40" s="88">
        <f xml:space="preserve"> InpS!I$26</f>
        <v>0</v>
      </c>
      <c r="J40" s="88">
        <f xml:space="preserve"> InpS!J$26</f>
        <v>101.6</v>
      </c>
      <c r="K40" s="88">
        <f xml:space="preserve"> InpS!K$26</f>
        <v>104.4</v>
      </c>
      <c r="L40" s="88">
        <f xml:space="preserve"> InpS!L$26</f>
        <v>106.7</v>
      </c>
      <c r="M40" s="88">
        <f xml:space="preserve"> InpS!M$26</f>
        <v>108.3</v>
      </c>
      <c r="N40" s="88">
        <f xml:space="preserve"> InpS!N$26</f>
        <v>109.2</v>
      </c>
      <c r="O40" s="88">
        <f xml:space="preserve"> InpS!O$26</f>
        <v>113.4</v>
      </c>
      <c r="P40" s="88">
        <f xml:space="preserve"> InpS!P$26</f>
        <v>124.3</v>
      </c>
      <c r="Q40" s="88">
        <f xml:space="preserve"> InpS!Q$26</f>
        <v>130.19999999999999</v>
      </c>
      <c r="R40" s="88">
        <f xml:space="preserve"> InpS!R$26</f>
        <v>132.35528655450946</v>
      </c>
      <c r="S40" s="88">
        <f xml:space="preserve"> InpS!S$26</f>
        <v>0</v>
      </c>
      <c r="T40" s="88">
        <f xml:space="preserve"> InpS!T$26</f>
        <v>0</v>
      </c>
      <c r="U40" s="88">
        <f xml:space="preserve"> InpS!U$26</f>
        <v>0</v>
      </c>
      <c r="V40" s="88">
        <f xml:space="preserve"> InpS!V$26</f>
        <v>0</v>
      </c>
      <c r="W40" s="88">
        <f xml:space="preserve"> InpS!W$26</f>
        <v>0</v>
      </c>
    </row>
    <row r="41" spans="1:23" hidden="1" outlineLevel="1">
      <c r="A41" s="38"/>
      <c r="B41" s="38"/>
      <c r="C41" s="44"/>
      <c r="D41" s="48"/>
      <c r="E41" s="63" t="str">
        <f xml:space="preserve"> InpS!E$19</f>
        <v>Year on year % change - CPI(H): Financial year average indices year on year %</v>
      </c>
      <c r="F41" s="89">
        <f xml:space="preserve"> InpS!F$19</f>
        <v>0</v>
      </c>
      <c r="G41" s="89" t="str">
        <f xml:space="preserve"> InpS!G$19</f>
        <v>%</v>
      </c>
      <c r="H41" s="89">
        <f xml:space="preserve"> InpS!H$19</f>
        <v>0</v>
      </c>
      <c r="I41" s="89">
        <f xml:space="preserve"> InpS!I$19</f>
        <v>0</v>
      </c>
      <c r="J41" s="89">
        <f xml:space="preserve"> InpS!J$19</f>
        <v>0</v>
      </c>
      <c r="K41" s="89">
        <f xml:space="preserve"> InpS!K$19</f>
        <v>0</v>
      </c>
      <c r="L41" s="89">
        <f xml:space="preserve"> InpS!L$19</f>
        <v>0</v>
      </c>
      <c r="M41" s="89">
        <f xml:space="preserve"> InpS!M$19</f>
        <v>0</v>
      </c>
      <c r="N41" s="89">
        <f xml:space="preserve"> InpS!N$19</f>
        <v>0</v>
      </c>
      <c r="O41" s="89">
        <f xml:space="preserve"> InpS!O$19</f>
        <v>0</v>
      </c>
      <c r="P41" s="89">
        <f xml:space="preserve"> InpS!P$19</f>
        <v>0</v>
      </c>
      <c r="Q41" s="89">
        <f xml:space="preserve"> InpS!Q$19</f>
        <v>0</v>
      </c>
      <c r="R41" s="89">
        <f xml:space="preserve"> InpS!R$19</f>
        <v>0</v>
      </c>
      <c r="S41" s="89">
        <f xml:space="preserve"> InpS!S$19</f>
        <v>0</v>
      </c>
      <c r="T41" s="89">
        <f xml:space="preserve"> InpS!T$19</f>
        <v>0</v>
      </c>
      <c r="U41" s="89">
        <f xml:space="preserve"> InpS!U$19</f>
        <v>0</v>
      </c>
      <c r="V41" s="89">
        <f xml:space="preserve"> InpS!V$19</f>
        <v>0</v>
      </c>
      <c r="W41" s="89">
        <f xml:space="preserve"> InpS!W$19</f>
        <v>0</v>
      </c>
    </row>
    <row r="42" spans="1:23" hidden="1" outlineLevel="1">
      <c r="E42" s="24" t="s">
        <v>874</v>
      </c>
      <c r="G42" s="24" t="s">
        <v>717</v>
      </c>
      <c r="J42" s="81">
        <f t="shared" ref="J42:W42" si="7" xml:space="preserve">  IF( J40 &gt; 0, J40, I42 * ( 1 + J41 ) )</f>
        <v>101.6</v>
      </c>
      <c r="K42" s="81">
        <f t="shared" si="7"/>
        <v>104.4</v>
      </c>
      <c r="L42" s="81">
        <f t="shared" si="7"/>
        <v>106.7</v>
      </c>
      <c r="M42" s="81">
        <f t="shared" si="7"/>
        <v>108.3</v>
      </c>
      <c r="N42" s="81">
        <f t="shared" si="7"/>
        <v>109.2</v>
      </c>
      <c r="O42" s="81">
        <f t="shared" si="7"/>
        <v>113.4</v>
      </c>
      <c r="P42" s="81">
        <f t="shared" si="7"/>
        <v>124.3</v>
      </c>
      <c r="Q42" s="81">
        <f t="shared" si="7"/>
        <v>130.19999999999999</v>
      </c>
      <c r="R42" s="81">
        <f t="shared" si="7"/>
        <v>132.35528655450946</v>
      </c>
      <c r="S42" s="81">
        <f t="shared" si="7"/>
        <v>132.35528655450946</v>
      </c>
      <c r="T42" s="81">
        <f t="shared" si="7"/>
        <v>132.35528655450946</v>
      </c>
      <c r="U42" s="81">
        <f t="shared" si="7"/>
        <v>132.35528655450946</v>
      </c>
      <c r="V42" s="81">
        <f t="shared" si="7"/>
        <v>132.35528655450946</v>
      </c>
      <c r="W42" s="81">
        <f t="shared" si="7"/>
        <v>132.35528655450946</v>
      </c>
    </row>
    <row r="43" spans="1:23" hidden="1" outlineLevel="1"/>
    <row r="44" spans="1:23" hidden="1" outlineLevel="1">
      <c r="B44" s="10" t="s">
        <v>875</v>
      </c>
    </row>
    <row r="45" spans="1:23" hidden="1" outlineLevel="1">
      <c r="A45" s="38"/>
      <c r="B45" s="38"/>
      <c r="C45" s="44"/>
      <c r="D45" s="48"/>
      <c r="E45" s="63" t="str">
        <f xml:space="preserve"> InpS!E$27</f>
        <v>Consumer price index (including housing costs) - Consumer Price Index (with housing) for November</v>
      </c>
      <c r="F45" s="88">
        <f xml:space="preserve"> InpS!F$27</f>
        <v>0</v>
      </c>
      <c r="G45" s="88" t="str">
        <f xml:space="preserve"> InpS!G$27</f>
        <v>index</v>
      </c>
      <c r="H45" s="88">
        <f xml:space="preserve"> InpS!H$27</f>
        <v>0</v>
      </c>
      <c r="I45" s="88">
        <f xml:space="preserve"> InpS!I$27</f>
        <v>0</v>
      </c>
      <c r="J45" s="88">
        <f xml:space="preserve"> InpS!J$27</f>
        <v>101.8</v>
      </c>
      <c r="K45" s="88">
        <f xml:space="preserve"> InpS!K$27</f>
        <v>104.7</v>
      </c>
      <c r="L45" s="88">
        <f xml:space="preserve"> InpS!L$27</f>
        <v>106.9</v>
      </c>
      <c r="M45" s="88">
        <f xml:space="preserve"> InpS!M$27</f>
        <v>108.5</v>
      </c>
      <c r="N45" s="88">
        <f xml:space="preserve"> InpS!N$27</f>
        <v>109.1</v>
      </c>
      <c r="O45" s="88">
        <f xml:space="preserve"> InpS!O$27</f>
        <v>114.1</v>
      </c>
      <c r="P45" s="88">
        <f xml:space="preserve"> InpS!P$27</f>
        <v>124.8</v>
      </c>
      <c r="Q45" s="88">
        <f xml:space="preserve"> InpS!Q$27</f>
        <v>130</v>
      </c>
      <c r="R45" s="88">
        <f xml:space="preserve"> InpS!R$27</f>
        <v>132.61960512116417</v>
      </c>
      <c r="S45" s="88">
        <f xml:space="preserve"> InpS!S$27</f>
        <v>0</v>
      </c>
      <c r="T45" s="88">
        <f xml:space="preserve"> InpS!T$27</f>
        <v>0</v>
      </c>
      <c r="U45" s="88">
        <f xml:space="preserve"> InpS!U$27</f>
        <v>0</v>
      </c>
      <c r="V45" s="88">
        <f xml:space="preserve"> InpS!V$27</f>
        <v>0</v>
      </c>
      <c r="W45" s="88">
        <f xml:space="preserve"> InpS!W$27</f>
        <v>0</v>
      </c>
    </row>
    <row r="46" spans="1:23" hidden="1" outlineLevel="1">
      <c r="A46" s="38"/>
      <c r="B46" s="38"/>
      <c r="C46" s="44"/>
      <c r="D46" s="48"/>
      <c r="E46" s="63" t="str">
        <f xml:space="preserve"> InpS!E$19</f>
        <v>Year on year % change - CPI(H): Financial year average indices year on year %</v>
      </c>
      <c r="F46" s="89">
        <f xml:space="preserve"> InpS!F$19</f>
        <v>0</v>
      </c>
      <c r="G46" s="89" t="str">
        <f xml:space="preserve"> InpS!G$19</f>
        <v>%</v>
      </c>
      <c r="H46" s="89">
        <f xml:space="preserve"> InpS!H$19</f>
        <v>0</v>
      </c>
      <c r="I46" s="89">
        <f xml:space="preserve"> InpS!I$19</f>
        <v>0</v>
      </c>
      <c r="J46" s="89">
        <f xml:space="preserve"> InpS!J$19</f>
        <v>0</v>
      </c>
      <c r="K46" s="89">
        <f xml:space="preserve"> InpS!K$19</f>
        <v>0</v>
      </c>
      <c r="L46" s="89">
        <f xml:space="preserve"> InpS!L$19</f>
        <v>0</v>
      </c>
      <c r="M46" s="89">
        <f xml:space="preserve"> InpS!M$19</f>
        <v>0</v>
      </c>
      <c r="N46" s="89">
        <f xml:space="preserve"> InpS!N$19</f>
        <v>0</v>
      </c>
      <c r="O46" s="89">
        <f xml:space="preserve"> InpS!O$19</f>
        <v>0</v>
      </c>
      <c r="P46" s="89">
        <f xml:space="preserve"> InpS!P$19</f>
        <v>0</v>
      </c>
      <c r="Q46" s="89">
        <f xml:space="preserve"> InpS!Q$19</f>
        <v>0</v>
      </c>
      <c r="R46" s="89">
        <f xml:space="preserve"> InpS!R$19</f>
        <v>0</v>
      </c>
      <c r="S46" s="89">
        <f xml:space="preserve"> InpS!S$19</f>
        <v>0</v>
      </c>
      <c r="T46" s="89">
        <f xml:space="preserve"> InpS!T$19</f>
        <v>0</v>
      </c>
      <c r="U46" s="89">
        <f xml:space="preserve"> InpS!U$19</f>
        <v>0</v>
      </c>
      <c r="V46" s="89">
        <f xml:space="preserve"> InpS!V$19</f>
        <v>0</v>
      </c>
      <c r="W46" s="89">
        <f xml:space="preserve"> InpS!W$19</f>
        <v>0</v>
      </c>
    </row>
    <row r="47" spans="1:23" hidden="1" outlineLevel="1">
      <c r="E47" s="24" t="s">
        <v>875</v>
      </c>
      <c r="G47" s="24" t="s">
        <v>717</v>
      </c>
      <c r="J47" s="81">
        <f t="shared" ref="J47:W47" si="8" xml:space="preserve">  IF( J45 &gt; 0, J45, I47 * ( 1 + J46 ) )</f>
        <v>101.8</v>
      </c>
      <c r="K47" s="81">
        <f t="shared" si="8"/>
        <v>104.7</v>
      </c>
      <c r="L47" s="81">
        <f t="shared" si="8"/>
        <v>106.9</v>
      </c>
      <c r="M47" s="81">
        <f t="shared" si="8"/>
        <v>108.5</v>
      </c>
      <c r="N47" s="81">
        <f t="shared" si="8"/>
        <v>109.1</v>
      </c>
      <c r="O47" s="81">
        <f t="shared" si="8"/>
        <v>114.1</v>
      </c>
      <c r="P47" s="81">
        <f t="shared" si="8"/>
        <v>124.8</v>
      </c>
      <c r="Q47" s="81">
        <f t="shared" si="8"/>
        <v>130</v>
      </c>
      <c r="R47" s="81">
        <f t="shared" si="8"/>
        <v>132.61960512116417</v>
      </c>
      <c r="S47" s="81">
        <f t="shared" si="8"/>
        <v>132.61960512116417</v>
      </c>
      <c r="T47" s="81">
        <f t="shared" si="8"/>
        <v>132.61960512116417</v>
      </c>
      <c r="U47" s="81">
        <f t="shared" si="8"/>
        <v>132.61960512116417</v>
      </c>
      <c r="V47" s="81">
        <f t="shared" si="8"/>
        <v>132.61960512116417</v>
      </c>
      <c r="W47" s="81">
        <f t="shared" si="8"/>
        <v>132.61960512116417</v>
      </c>
    </row>
    <row r="48" spans="1:23" hidden="1" outlineLevel="1"/>
    <row r="49" spans="1:23" hidden="1" outlineLevel="1">
      <c r="B49" s="10" t="s">
        <v>876</v>
      </c>
    </row>
    <row r="50" spans="1:23" hidden="1" outlineLevel="1">
      <c r="A50" s="38"/>
      <c r="B50" s="38"/>
      <c r="C50" s="44"/>
      <c r="D50" s="48"/>
      <c r="E50" s="63" t="str">
        <f xml:space="preserve"> InpS!E$28</f>
        <v>Consumer price index (including housing costs) - Consumer Price Index (with housing) for December</v>
      </c>
      <c r="F50" s="88">
        <f xml:space="preserve"> InpS!F$28</f>
        <v>0</v>
      </c>
      <c r="G50" s="88" t="str">
        <f xml:space="preserve"> InpS!G$28</f>
        <v>index</v>
      </c>
      <c r="H50" s="88">
        <f xml:space="preserve"> InpS!H$28</f>
        <v>0</v>
      </c>
      <c r="I50" s="88">
        <f xml:space="preserve"> InpS!I$28</f>
        <v>0</v>
      </c>
      <c r="J50" s="88">
        <f xml:space="preserve"> InpS!J$28</f>
        <v>102.2</v>
      </c>
      <c r="K50" s="88">
        <f xml:space="preserve"> InpS!K$28</f>
        <v>105</v>
      </c>
      <c r="L50" s="88">
        <f xml:space="preserve"> InpS!L$28</f>
        <v>107.1</v>
      </c>
      <c r="M50" s="88">
        <f xml:space="preserve"> InpS!M$28</f>
        <v>108.5</v>
      </c>
      <c r="N50" s="88">
        <f xml:space="preserve"> InpS!N$28</f>
        <v>109.4</v>
      </c>
      <c r="O50" s="88">
        <f xml:space="preserve"> InpS!O$28</f>
        <v>114.7</v>
      </c>
      <c r="P50" s="88">
        <f xml:space="preserve"> InpS!P$28</f>
        <v>125.3</v>
      </c>
      <c r="Q50" s="88">
        <f xml:space="preserve"> InpS!Q$28</f>
        <v>130.5</v>
      </c>
      <c r="R50" s="88">
        <f xml:space="preserve"> InpS!R$28</f>
        <v>132.88445154210032</v>
      </c>
      <c r="S50" s="88">
        <f xml:space="preserve"> InpS!S$28</f>
        <v>0</v>
      </c>
      <c r="T50" s="88">
        <f xml:space="preserve"> InpS!T$28</f>
        <v>0</v>
      </c>
      <c r="U50" s="88">
        <f xml:space="preserve"> InpS!U$28</f>
        <v>0</v>
      </c>
      <c r="V50" s="88">
        <f xml:space="preserve"> InpS!V$28</f>
        <v>0</v>
      </c>
      <c r="W50" s="88">
        <f xml:space="preserve"> InpS!W$28</f>
        <v>0</v>
      </c>
    </row>
    <row r="51" spans="1:23" hidden="1" outlineLevel="1">
      <c r="A51" s="38"/>
      <c r="B51" s="38"/>
      <c r="C51" s="44"/>
      <c r="D51" s="48"/>
      <c r="E51" s="63" t="str">
        <f xml:space="preserve"> InpS!E$19</f>
        <v>Year on year % change - CPI(H): Financial year average indices year on year %</v>
      </c>
      <c r="F51" s="89">
        <f xml:space="preserve"> InpS!F$19</f>
        <v>0</v>
      </c>
      <c r="G51" s="89" t="str">
        <f xml:space="preserve"> InpS!G$19</f>
        <v>%</v>
      </c>
      <c r="H51" s="89">
        <f xml:space="preserve"> InpS!H$19</f>
        <v>0</v>
      </c>
      <c r="I51" s="89">
        <f xml:space="preserve"> InpS!I$19</f>
        <v>0</v>
      </c>
      <c r="J51" s="89">
        <f xml:space="preserve"> InpS!J$19</f>
        <v>0</v>
      </c>
      <c r="K51" s="89">
        <f xml:space="preserve"> InpS!K$19</f>
        <v>0</v>
      </c>
      <c r="L51" s="89">
        <f xml:space="preserve"> InpS!L$19</f>
        <v>0</v>
      </c>
      <c r="M51" s="89">
        <f xml:space="preserve"> InpS!M$19</f>
        <v>0</v>
      </c>
      <c r="N51" s="89">
        <f xml:space="preserve"> InpS!N$19</f>
        <v>0</v>
      </c>
      <c r="O51" s="89">
        <f xml:space="preserve"> InpS!O$19</f>
        <v>0</v>
      </c>
      <c r="P51" s="89">
        <f xml:space="preserve"> InpS!P$19</f>
        <v>0</v>
      </c>
      <c r="Q51" s="89">
        <f xml:space="preserve"> InpS!Q$19</f>
        <v>0</v>
      </c>
      <c r="R51" s="89">
        <f xml:space="preserve"> InpS!R$19</f>
        <v>0</v>
      </c>
      <c r="S51" s="89">
        <f xml:space="preserve"> InpS!S$19</f>
        <v>0</v>
      </c>
      <c r="T51" s="89">
        <f xml:space="preserve"> InpS!T$19</f>
        <v>0</v>
      </c>
      <c r="U51" s="89">
        <f xml:space="preserve"> InpS!U$19</f>
        <v>0</v>
      </c>
      <c r="V51" s="89">
        <f xml:space="preserve"> InpS!V$19</f>
        <v>0</v>
      </c>
      <c r="W51" s="89">
        <f xml:space="preserve"> InpS!W$19</f>
        <v>0</v>
      </c>
    </row>
    <row r="52" spans="1:23" hidden="1" outlineLevel="1">
      <c r="E52" s="24" t="s">
        <v>876</v>
      </c>
      <c r="G52" s="24" t="s">
        <v>717</v>
      </c>
      <c r="J52" s="81">
        <f t="shared" ref="J52:W52" si="9" xml:space="preserve">  IF( J50 &gt; 0, J50, I52 * ( 1 + J51 ) )</f>
        <v>102.2</v>
      </c>
      <c r="K52" s="81">
        <f t="shared" si="9"/>
        <v>105</v>
      </c>
      <c r="L52" s="81">
        <f t="shared" si="9"/>
        <v>107.1</v>
      </c>
      <c r="M52" s="81">
        <f t="shared" si="9"/>
        <v>108.5</v>
      </c>
      <c r="N52" s="81">
        <f t="shared" si="9"/>
        <v>109.4</v>
      </c>
      <c r="O52" s="81">
        <f t="shared" si="9"/>
        <v>114.7</v>
      </c>
      <c r="P52" s="81">
        <f t="shared" si="9"/>
        <v>125.3</v>
      </c>
      <c r="Q52" s="81">
        <f t="shared" si="9"/>
        <v>130.5</v>
      </c>
      <c r="R52" s="81">
        <f t="shared" si="9"/>
        <v>132.88445154210032</v>
      </c>
      <c r="S52" s="81">
        <f t="shared" si="9"/>
        <v>132.88445154210032</v>
      </c>
      <c r="T52" s="81">
        <f t="shared" si="9"/>
        <v>132.88445154210032</v>
      </c>
      <c r="U52" s="81">
        <f t="shared" si="9"/>
        <v>132.88445154210032</v>
      </c>
      <c r="V52" s="81">
        <f t="shared" si="9"/>
        <v>132.88445154210032</v>
      </c>
      <c r="W52" s="81">
        <f t="shared" si="9"/>
        <v>132.88445154210032</v>
      </c>
    </row>
    <row r="53" spans="1:23" hidden="1" outlineLevel="1"/>
    <row r="54" spans="1:23" hidden="1" outlineLevel="1">
      <c r="B54" s="10" t="s">
        <v>877</v>
      </c>
    </row>
    <row r="55" spans="1:23" hidden="1" outlineLevel="1">
      <c r="A55" s="38"/>
      <c r="B55" s="38"/>
      <c r="C55" s="44"/>
      <c r="D55" s="48"/>
      <c r="E55" s="63" t="str">
        <f xml:space="preserve"> InpS!E$29</f>
        <v>Consumer price index (including housing costs) - Consumer Price Index (with housing) for January</v>
      </c>
      <c r="F55" s="88">
        <f xml:space="preserve"> InpS!F$29</f>
        <v>0</v>
      </c>
      <c r="G55" s="88" t="str">
        <f xml:space="preserve"> InpS!G$29</f>
        <v>index</v>
      </c>
      <c r="H55" s="88">
        <f xml:space="preserve"> InpS!H$29</f>
        <v>0</v>
      </c>
      <c r="I55" s="88">
        <f xml:space="preserve"> InpS!I$29</f>
        <v>0</v>
      </c>
      <c r="J55" s="88">
        <f xml:space="preserve"> InpS!J$29</f>
        <v>101.8</v>
      </c>
      <c r="K55" s="88">
        <f xml:space="preserve"> InpS!K$29</f>
        <v>104.5</v>
      </c>
      <c r="L55" s="88">
        <f xml:space="preserve"> InpS!L$29</f>
        <v>106.4</v>
      </c>
      <c r="M55" s="88">
        <f xml:space="preserve"> InpS!M$29</f>
        <v>108.3</v>
      </c>
      <c r="N55" s="88">
        <f xml:space="preserve"> InpS!N$29</f>
        <v>109.3</v>
      </c>
      <c r="O55" s="88">
        <f xml:space="preserve"> InpS!O$29</f>
        <v>114.6</v>
      </c>
      <c r="P55" s="88">
        <f xml:space="preserve"> InpS!P$29</f>
        <v>124.8</v>
      </c>
      <c r="Q55" s="88">
        <f xml:space="preserve"> InpS!Q$29</f>
        <v>130</v>
      </c>
      <c r="R55" s="88">
        <f xml:space="preserve"> InpS!R$29</f>
        <v>132.95933237383022</v>
      </c>
      <c r="S55" s="88">
        <f xml:space="preserve"> InpS!S$29</f>
        <v>0</v>
      </c>
      <c r="T55" s="88">
        <f xml:space="preserve"> InpS!T$29</f>
        <v>0</v>
      </c>
      <c r="U55" s="88">
        <f xml:space="preserve"> InpS!U$29</f>
        <v>0</v>
      </c>
      <c r="V55" s="88">
        <f xml:space="preserve"> InpS!V$29</f>
        <v>0</v>
      </c>
      <c r="W55" s="88">
        <f xml:space="preserve"> InpS!W$29</f>
        <v>0</v>
      </c>
    </row>
    <row r="56" spans="1:23" hidden="1" outlineLevel="1">
      <c r="A56" s="38"/>
      <c r="B56" s="38"/>
      <c r="C56" s="44"/>
      <c r="D56" s="48"/>
      <c r="E56" s="63" t="str">
        <f xml:space="preserve"> InpS!E$19</f>
        <v>Year on year % change - CPI(H): Financial year average indices year on year %</v>
      </c>
      <c r="F56" s="89">
        <f xml:space="preserve"> InpS!F$19</f>
        <v>0</v>
      </c>
      <c r="G56" s="89" t="str">
        <f xml:space="preserve"> InpS!G$19</f>
        <v>%</v>
      </c>
      <c r="H56" s="89">
        <f xml:space="preserve"> InpS!H$19</f>
        <v>0</v>
      </c>
      <c r="I56" s="89">
        <f xml:space="preserve"> InpS!I$19</f>
        <v>0</v>
      </c>
      <c r="J56" s="89">
        <f xml:space="preserve"> InpS!J$19</f>
        <v>0</v>
      </c>
      <c r="K56" s="89">
        <f xml:space="preserve"> InpS!K$19</f>
        <v>0</v>
      </c>
      <c r="L56" s="89">
        <f xml:space="preserve"> InpS!L$19</f>
        <v>0</v>
      </c>
      <c r="M56" s="89">
        <f xml:space="preserve"> InpS!M$19</f>
        <v>0</v>
      </c>
      <c r="N56" s="89">
        <f xml:space="preserve"> InpS!N$19</f>
        <v>0</v>
      </c>
      <c r="O56" s="89">
        <f xml:space="preserve"> InpS!O$19</f>
        <v>0</v>
      </c>
      <c r="P56" s="89">
        <f xml:space="preserve"> InpS!P$19</f>
        <v>0</v>
      </c>
      <c r="Q56" s="89">
        <f xml:space="preserve"> InpS!Q$19</f>
        <v>0</v>
      </c>
      <c r="R56" s="89">
        <f xml:space="preserve"> InpS!R$19</f>
        <v>0</v>
      </c>
      <c r="S56" s="89">
        <f xml:space="preserve"> InpS!S$19</f>
        <v>0</v>
      </c>
      <c r="T56" s="89">
        <f xml:space="preserve"> InpS!T$19</f>
        <v>0</v>
      </c>
      <c r="U56" s="89">
        <f xml:space="preserve"> InpS!U$19</f>
        <v>0</v>
      </c>
      <c r="V56" s="89">
        <f xml:space="preserve"> InpS!V$19</f>
        <v>0</v>
      </c>
      <c r="W56" s="89">
        <f xml:space="preserve"> InpS!W$19</f>
        <v>0</v>
      </c>
    </row>
    <row r="57" spans="1:23" hidden="1" outlineLevel="1">
      <c r="E57" s="24" t="s">
        <v>877</v>
      </c>
      <c r="G57" s="24" t="s">
        <v>717</v>
      </c>
      <c r="J57" s="81">
        <f t="shared" ref="J57:W57" si="10" xml:space="preserve">  IF( J55 &gt; 0, J55, I57 * ( 1 + J56 ) )</f>
        <v>101.8</v>
      </c>
      <c r="K57" s="81">
        <f t="shared" si="10"/>
        <v>104.5</v>
      </c>
      <c r="L57" s="81">
        <f t="shared" si="10"/>
        <v>106.4</v>
      </c>
      <c r="M57" s="81">
        <f t="shared" si="10"/>
        <v>108.3</v>
      </c>
      <c r="N57" s="81">
        <f t="shared" si="10"/>
        <v>109.3</v>
      </c>
      <c r="O57" s="81">
        <f t="shared" si="10"/>
        <v>114.6</v>
      </c>
      <c r="P57" s="81">
        <f t="shared" si="10"/>
        <v>124.8</v>
      </c>
      <c r="Q57" s="81">
        <f t="shared" si="10"/>
        <v>130</v>
      </c>
      <c r="R57" s="81">
        <f t="shared" si="10"/>
        <v>132.95933237383022</v>
      </c>
      <c r="S57" s="81">
        <f t="shared" si="10"/>
        <v>132.95933237383022</v>
      </c>
      <c r="T57" s="81">
        <f t="shared" si="10"/>
        <v>132.95933237383022</v>
      </c>
      <c r="U57" s="81">
        <f t="shared" si="10"/>
        <v>132.95933237383022</v>
      </c>
      <c r="V57" s="81">
        <f t="shared" si="10"/>
        <v>132.95933237383022</v>
      </c>
      <c r="W57" s="81">
        <f t="shared" si="10"/>
        <v>132.95933237383022</v>
      </c>
    </row>
    <row r="58" spans="1:23" hidden="1" outlineLevel="1"/>
    <row r="59" spans="1:23" hidden="1" outlineLevel="1">
      <c r="B59" s="10" t="s">
        <v>878</v>
      </c>
    </row>
    <row r="60" spans="1:23" hidden="1" outlineLevel="1">
      <c r="A60" s="38"/>
      <c r="B60" s="38"/>
      <c r="C60" s="44"/>
      <c r="D60" s="48"/>
      <c r="E60" s="63" t="str">
        <f xml:space="preserve"> InpS!E$30</f>
        <v>Consumer price index (including housing costs) - Consumer Price Index (with housing) for February</v>
      </c>
      <c r="F60" s="88">
        <f xml:space="preserve"> InpS!F$30</f>
        <v>0</v>
      </c>
      <c r="G60" s="88" t="str">
        <f xml:space="preserve"> InpS!G$30</f>
        <v>index</v>
      </c>
      <c r="H60" s="88">
        <f xml:space="preserve"> InpS!H$30</f>
        <v>0</v>
      </c>
      <c r="I60" s="88">
        <f xml:space="preserve"> InpS!I$30</f>
        <v>0</v>
      </c>
      <c r="J60" s="88">
        <f xml:space="preserve"> InpS!J$30</f>
        <v>102.4</v>
      </c>
      <c r="K60" s="88">
        <f xml:space="preserve"> InpS!K$30</f>
        <v>104.9</v>
      </c>
      <c r="L60" s="88">
        <f xml:space="preserve"> InpS!L$30</f>
        <v>106.8</v>
      </c>
      <c r="M60" s="88">
        <f xml:space="preserve"> InpS!M$30</f>
        <v>108.6</v>
      </c>
      <c r="N60" s="88">
        <f xml:space="preserve"> InpS!N$30</f>
        <v>109.4</v>
      </c>
      <c r="O60" s="88">
        <f xml:space="preserve"> InpS!O$30</f>
        <v>115.4</v>
      </c>
      <c r="P60" s="88">
        <f xml:space="preserve"> InpS!P$30</f>
        <v>126</v>
      </c>
      <c r="Q60" s="88">
        <f xml:space="preserve"> InpS!Q$30</f>
        <v>130.25961496937231</v>
      </c>
      <c r="R60" s="88">
        <f xml:space="preserve"> InpS!R$30</f>
        <v>133.03425540115859</v>
      </c>
      <c r="S60" s="88">
        <f xml:space="preserve"> InpS!S$30</f>
        <v>0</v>
      </c>
      <c r="T60" s="88">
        <f xml:space="preserve"> InpS!T$30</f>
        <v>0</v>
      </c>
      <c r="U60" s="88">
        <f xml:space="preserve"> InpS!U$30</f>
        <v>0</v>
      </c>
      <c r="V60" s="88">
        <f xml:space="preserve"> InpS!V$30</f>
        <v>0</v>
      </c>
      <c r="W60" s="88">
        <f xml:space="preserve"> InpS!W$30</f>
        <v>0</v>
      </c>
    </row>
    <row r="61" spans="1:23" hidden="1" outlineLevel="1">
      <c r="A61" s="38"/>
      <c r="B61" s="38"/>
      <c r="C61" s="44"/>
      <c r="D61" s="48"/>
      <c r="E61" s="63" t="str">
        <f xml:space="preserve"> InpS!E$19</f>
        <v>Year on year % change - CPI(H): Financial year average indices year on year %</v>
      </c>
      <c r="F61" s="89">
        <f xml:space="preserve"> InpS!F$19</f>
        <v>0</v>
      </c>
      <c r="G61" s="89" t="str">
        <f xml:space="preserve"> InpS!G$19</f>
        <v>%</v>
      </c>
      <c r="H61" s="89">
        <f xml:space="preserve"> InpS!H$19</f>
        <v>0</v>
      </c>
      <c r="I61" s="89">
        <f xml:space="preserve"> InpS!I$19</f>
        <v>0</v>
      </c>
      <c r="J61" s="89">
        <f xml:space="preserve"> InpS!J$19</f>
        <v>0</v>
      </c>
      <c r="K61" s="89">
        <f xml:space="preserve"> InpS!K$19</f>
        <v>0</v>
      </c>
      <c r="L61" s="89">
        <f xml:space="preserve"> InpS!L$19</f>
        <v>0</v>
      </c>
      <c r="M61" s="89">
        <f xml:space="preserve"> InpS!M$19</f>
        <v>0</v>
      </c>
      <c r="N61" s="89">
        <f xml:space="preserve"> InpS!N$19</f>
        <v>0</v>
      </c>
      <c r="O61" s="89">
        <f xml:space="preserve"> InpS!O$19</f>
        <v>0</v>
      </c>
      <c r="P61" s="89">
        <f xml:space="preserve"> InpS!P$19</f>
        <v>0</v>
      </c>
      <c r="Q61" s="89">
        <f xml:space="preserve"> InpS!Q$19</f>
        <v>0</v>
      </c>
      <c r="R61" s="89">
        <f xml:space="preserve"> InpS!R$19</f>
        <v>0</v>
      </c>
      <c r="S61" s="89">
        <f xml:space="preserve"> InpS!S$19</f>
        <v>0</v>
      </c>
      <c r="T61" s="89">
        <f xml:space="preserve"> InpS!T$19</f>
        <v>0</v>
      </c>
      <c r="U61" s="89">
        <f xml:space="preserve"> InpS!U$19</f>
        <v>0</v>
      </c>
      <c r="V61" s="89">
        <f xml:space="preserve"> InpS!V$19</f>
        <v>0</v>
      </c>
      <c r="W61" s="89">
        <f xml:space="preserve"> InpS!W$19</f>
        <v>0</v>
      </c>
    </row>
    <row r="62" spans="1:23" hidden="1" outlineLevel="1">
      <c r="E62" s="24" t="s">
        <v>878</v>
      </c>
      <c r="G62" s="24" t="s">
        <v>717</v>
      </c>
      <c r="J62" s="81">
        <f t="shared" ref="J62:W62" si="11" xml:space="preserve">  IF( J60 &gt; 0, J60, I62 * ( 1 + J61 ) )</f>
        <v>102.4</v>
      </c>
      <c r="K62" s="81">
        <f t="shared" si="11"/>
        <v>104.9</v>
      </c>
      <c r="L62" s="81">
        <f t="shared" si="11"/>
        <v>106.8</v>
      </c>
      <c r="M62" s="81">
        <f t="shared" si="11"/>
        <v>108.6</v>
      </c>
      <c r="N62" s="81">
        <f t="shared" si="11"/>
        <v>109.4</v>
      </c>
      <c r="O62" s="81">
        <f t="shared" si="11"/>
        <v>115.4</v>
      </c>
      <c r="P62" s="81">
        <f t="shared" si="11"/>
        <v>126</v>
      </c>
      <c r="Q62" s="81">
        <f t="shared" si="11"/>
        <v>130.25961496937231</v>
      </c>
      <c r="R62" s="81">
        <f t="shared" si="11"/>
        <v>133.03425540115859</v>
      </c>
      <c r="S62" s="81">
        <f t="shared" si="11"/>
        <v>133.03425540115859</v>
      </c>
      <c r="T62" s="81">
        <f t="shared" si="11"/>
        <v>133.03425540115859</v>
      </c>
      <c r="U62" s="81">
        <f t="shared" si="11"/>
        <v>133.03425540115859</v>
      </c>
      <c r="V62" s="81">
        <f t="shared" si="11"/>
        <v>133.03425540115859</v>
      </c>
      <c r="W62" s="81">
        <f t="shared" si="11"/>
        <v>133.03425540115859</v>
      </c>
    </row>
    <row r="63" spans="1:23" hidden="1" outlineLevel="1"/>
    <row r="64" spans="1:23" hidden="1" outlineLevel="1">
      <c r="B64" s="10" t="s">
        <v>879</v>
      </c>
    </row>
    <row r="65" spans="1:23" hidden="1" outlineLevel="1">
      <c r="A65" s="38"/>
      <c r="B65" s="38"/>
      <c r="C65" s="44"/>
      <c r="D65" s="48"/>
      <c r="E65" s="63" t="str">
        <f xml:space="preserve"> InpS!E$31</f>
        <v>Consumer price index (including housing costs) - Consumer Price Index (with housing) for March</v>
      </c>
      <c r="F65" s="88">
        <f xml:space="preserve"> InpS!F$31</f>
        <v>0</v>
      </c>
      <c r="G65" s="88" t="str">
        <f xml:space="preserve"> InpS!G$31</f>
        <v>index</v>
      </c>
      <c r="H65" s="88">
        <f xml:space="preserve"> InpS!H$31</f>
        <v>0</v>
      </c>
      <c r="I65" s="88">
        <f xml:space="preserve"> InpS!I$31</f>
        <v>0</v>
      </c>
      <c r="J65" s="88">
        <f xml:space="preserve"> InpS!J$31</f>
        <v>102.7</v>
      </c>
      <c r="K65" s="88">
        <f xml:space="preserve"> InpS!K$31</f>
        <v>105.1</v>
      </c>
      <c r="L65" s="88">
        <f xml:space="preserve"> InpS!L$31</f>
        <v>107</v>
      </c>
      <c r="M65" s="88">
        <f xml:space="preserve"> InpS!M$31</f>
        <v>108.6</v>
      </c>
      <c r="N65" s="88">
        <f xml:space="preserve"> InpS!N$31</f>
        <v>109.7</v>
      </c>
      <c r="O65" s="88">
        <f xml:space="preserve"> InpS!O$31</f>
        <v>116.5</v>
      </c>
      <c r="P65" s="88">
        <f xml:space="preserve"> InpS!P$31</f>
        <v>126.8</v>
      </c>
      <c r="Q65" s="88">
        <f xml:space="preserve"> InpS!Q$31</f>
        <v>130.51974839976248</v>
      </c>
      <c r="R65" s="88">
        <f xml:space="preserve"> InpS!R$31</f>
        <v>133.1092206478628</v>
      </c>
      <c r="S65" s="88">
        <f xml:space="preserve"> InpS!S$31</f>
        <v>0</v>
      </c>
      <c r="T65" s="88">
        <f xml:space="preserve"> InpS!T$31</f>
        <v>0</v>
      </c>
      <c r="U65" s="88">
        <f xml:space="preserve"> InpS!U$31</f>
        <v>0</v>
      </c>
      <c r="V65" s="88">
        <f xml:space="preserve"> InpS!V$31</f>
        <v>0</v>
      </c>
      <c r="W65" s="88">
        <f xml:space="preserve"> InpS!W$31</f>
        <v>0</v>
      </c>
    </row>
    <row r="66" spans="1:23" hidden="1" outlineLevel="1">
      <c r="A66" s="38"/>
      <c r="B66" s="38"/>
      <c r="C66" s="44"/>
      <c r="D66" s="48"/>
      <c r="E66" s="63" t="str">
        <f xml:space="preserve"> InpS!E$19</f>
        <v>Year on year % change - CPI(H): Financial year average indices year on year %</v>
      </c>
      <c r="F66" s="89">
        <f xml:space="preserve"> InpS!F$19</f>
        <v>0</v>
      </c>
      <c r="G66" s="89" t="str">
        <f xml:space="preserve"> InpS!G$19</f>
        <v>%</v>
      </c>
      <c r="H66" s="89">
        <f xml:space="preserve"> InpS!H$19</f>
        <v>0</v>
      </c>
      <c r="I66" s="89">
        <f xml:space="preserve"> InpS!I$19</f>
        <v>0</v>
      </c>
      <c r="J66" s="89">
        <f xml:space="preserve"> InpS!J$19</f>
        <v>0</v>
      </c>
      <c r="K66" s="89">
        <f xml:space="preserve"> InpS!K$19</f>
        <v>0</v>
      </c>
      <c r="L66" s="89">
        <f xml:space="preserve"> InpS!L$19</f>
        <v>0</v>
      </c>
      <c r="M66" s="89">
        <f xml:space="preserve"> InpS!M$19</f>
        <v>0</v>
      </c>
      <c r="N66" s="89">
        <f xml:space="preserve"> InpS!N$19</f>
        <v>0</v>
      </c>
      <c r="O66" s="89">
        <f xml:space="preserve"> InpS!O$19</f>
        <v>0</v>
      </c>
      <c r="P66" s="89">
        <f xml:space="preserve"> InpS!P$19</f>
        <v>0</v>
      </c>
      <c r="Q66" s="89">
        <f xml:space="preserve"> InpS!Q$19</f>
        <v>0</v>
      </c>
      <c r="R66" s="89">
        <f xml:space="preserve"> InpS!R$19</f>
        <v>0</v>
      </c>
      <c r="S66" s="89">
        <f xml:space="preserve"> InpS!S$19</f>
        <v>0</v>
      </c>
      <c r="T66" s="89">
        <f xml:space="preserve"> InpS!T$19</f>
        <v>0</v>
      </c>
      <c r="U66" s="89">
        <f xml:space="preserve"> InpS!U$19</f>
        <v>0</v>
      </c>
      <c r="V66" s="89">
        <f xml:space="preserve"> InpS!V$19</f>
        <v>0</v>
      </c>
      <c r="W66" s="89">
        <f xml:space="preserve"> InpS!W$19</f>
        <v>0</v>
      </c>
    </row>
    <row r="67" spans="1:23" hidden="1" outlineLevel="1">
      <c r="E67" s="24" t="s">
        <v>879</v>
      </c>
      <c r="G67" s="24" t="s">
        <v>717</v>
      </c>
      <c r="J67" s="81">
        <f t="shared" ref="J67:W67" si="12" xml:space="preserve">  IF( J65 &gt; 0, J65, I67 * ( 1 + J66 ) )</f>
        <v>102.7</v>
      </c>
      <c r="K67" s="81">
        <f t="shared" si="12"/>
        <v>105.1</v>
      </c>
      <c r="L67" s="81">
        <f t="shared" si="12"/>
        <v>107</v>
      </c>
      <c r="M67" s="81">
        <f t="shared" si="12"/>
        <v>108.6</v>
      </c>
      <c r="N67" s="81">
        <f t="shared" si="12"/>
        <v>109.7</v>
      </c>
      <c r="O67" s="81">
        <f t="shared" si="12"/>
        <v>116.5</v>
      </c>
      <c r="P67" s="81">
        <f t="shared" si="12"/>
        <v>126.8</v>
      </c>
      <c r="Q67" s="81">
        <f t="shared" si="12"/>
        <v>130.51974839976248</v>
      </c>
      <c r="R67" s="81">
        <f t="shared" si="12"/>
        <v>133.1092206478628</v>
      </c>
      <c r="S67" s="81">
        <f t="shared" si="12"/>
        <v>133.1092206478628</v>
      </c>
      <c r="T67" s="81">
        <f t="shared" si="12"/>
        <v>133.1092206478628</v>
      </c>
      <c r="U67" s="81">
        <f t="shared" si="12"/>
        <v>133.1092206478628</v>
      </c>
      <c r="V67" s="81">
        <f t="shared" si="12"/>
        <v>133.1092206478628</v>
      </c>
      <c r="W67" s="81">
        <f t="shared" si="12"/>
        <v>133.1092206478628</v>
      </c>
    </row>
    <row r="68" spans="1:23"/>
    <row r="69" spans="1:23" collapsed="1">
      <c r="A69" s="85" t="s">
        <v>880</v>
      </c>
      <c r="B69" s="85"/>
      <c r="C69" s="84"/>
      <c r="D69" s="83"/>
      <c r="E69" s="82"/>
      <c r="F69" s="82"/>
      <c r="G69" s="82"/>
      <c r="H69" s="82"/>
      <c r="I69" s="82"/>
      <c r="J69" s="82"/>
      <c r="K69" s="82"/>
      <c r="L69" s="82"/>
      <c r="M69" s="82"/>
      <c r="N69" s="82"/>
      <c r="O69" s="82"/>
      <c r="P69" s="82"/>
      <c r="Q69" s="82"/>
      <c r="R69" s="82"/>
      <c r="S69" s="82"/>
      <c r="T69" s="82"/>
      <c r="U69" s="82"/>
      <c r="V69" s="82"/>
      <c r="W69" s="82"/>
    </row>
    <row r="70" spans="1:23" hidden="1" outlineLevel="1">
      <c r="B70" s="10" t="s">
        <v>881</v>
      </c>
    </row>
    <row r="71" spans="1:23" hidden="1" outlineLevel="1">
      <c r="E71" s="81" t="str">
        <f t="shared" ref="E71:W71" si="13" xml:space="preserve">  E$12</f>
        <v>CPI(H): April - index</v>
      </c>
      <c r="F71" s="81">
        <f t="shared" si="13"/>
        <v>0</v>
      </c>
      <c r="G71" s="81" t="str">
        <f t="shared" si="13"/>
        <v>index</v>
      </c>
      <c r="H71" s="81">
        <f t="shared" si="13"/>
        <v>0</v>
      </c>
      <c r="I71" s="81">
        <f t="shared" si="13"/>
        <v>0</v>
      </c>
      <c r="J71" s="81">
        <f t="shared" si="13"/>
        <v>100.6</v>
      </c>
      <c r="K71" s="81">
        <f t="shared" si="13"/>
        <v>103.2</v>
      </c>
      <c r="L71" s="81">
        <f t="shared" si="13"/>
        <v>105.5</v>
      </c>
      <c r="M71" s="81">
        <f t="shared" si="13"/>
        <v>107.6</v>
      </c>
      <c r="N71" s="81">
        <f t="shared" si="13"/>
        <v>108.6</v>
      </c>
      <c r="O71" s="81">
        <f t="shared" si="13"/>
        <v>110.4</v>
      </c>
      <c r="P71" s="81">
        <f t="shared" si="13"/>
        <v>119</v>
      </c>
      <c r="Q71" s="81">
        <f t="shared" si="13"/>
        <v>128.30000000000001</v>
      </c>
      <c r="R71" s="81">
        <f t="shared" si="13"/>
        <v>130.78040132655698</v>
      </c>
      <c r="S71" s="81">
        <f t="shared" si="13"/>
        <v>130.78040132655698</v>
      </c>
      <c r="T71" s="81">
        <f t="shared" si="13"/>
        <v>130.78040132655698</v>
      </c>
      <c r="U71" s="81">
        <f t="shared" si="13"/>
        <v>130.78040132655698</v>
      </c>
      <c r="V71" s="81">
        <f t="shared" si="13"/>
        <v>130.78040132655698</v>
      </c>
      <c r="W71" s="81">
        <f t="shared" si="13"/>
        <v>130.78040132655698</v>
      </c>
    </row>
    <row r="72" spans="1:23" hidden="1" outlineLevel="1">
      <c r="E72" s="81" t="str">
        <f t="shared" ref="E72:W72" si="14" xml:space="preserve">  E$17</f>
        <v>CPI(H): May - index</v>
      </c>
      <c r="F72" s="81">
        <f t="shared" si="14"/>
        <v>0</v>
      </c>
      <c r="G72" s="81" t="str">
        <f t="shared" si="14"/>
        <v>index</v>
      </c>
      <c r="H72" s="81">
        <f t="shared" si="14"/>
        <v>0</v>
      </c>
      <c r="I72" s="81">
        <f t="shared" si="14"/>
        <v>0</v>
      </c>
      <c r="J72" s="81">
        <f t="shared" si="14"/>
        <v>100.8</v>
      </c>
      <c r="K72" s="81">
        <f t="shared" si="14"/>
        <v>103.5</v>
      </c>
      <c r="L72" s="81">
        <f t="shared" si="14"/>
        <v>105.9</v>
      </c>
      <c r="M72" s="81">
        <f t="shared" si="14"/>
        <v>107.9</v>
      </c>
      <c r="N72" s="81">
        <f t="shared" si="14"/>
        <v>108.6</v>
      </c>
      <c r="O72" s="81">
        <f t="shared" si="14"/>
        <v>111</v>
      </c>
      <c r="P72" s="81">
        <f t="shared" si="14"/>
        <v>119.7</v>
      </c>
      <c r="Q72" s="81">
        <f t="shared" si="14"/>
        <v>129.1</v>
      </c>
      <c r="R72" s="81">
        <f t="shared" si="14"/>
        <v>131.04157478721001</v>
      </c>
      <c r="S72" s="81">
        <f t="shared" si="14"/>
        <v>131.04157478721001</v>
      </c>
      <c r="T72" s="81">
        <f t="shared" si="14"/>
        <v>131.04157478721001</v>
      </c>
      <c r="U72" s="81">
        <f t="shared" si="14"/>
        <v>131.04157478721001</v>
      </c>
      <c r="V72" s="81">
        <f t="shared" si="14"/>
        <v>131.04157478721001</v>
      </c>
      <c r="W72" s="81">
        <f t="shared" si="14"/>
        <v>131.04157478721001</v>
      </c>
    </row>
    <row r="73" spans="1:23" hidden="1" outlineLevel="1">
      <c r="E73" s="81" t="str">
        <f t="shared" ref="E73:W73" si="15" xml:space="preserve">  E$22</f>
        <v>CPI(H): June - index</v>
      </c>
      <c r="F73" s="81">
        <f t="shared" si="15"/>
        <v>0</v>
      </c>
      <c r="G73" s="81" t="str">
        <f t="shared" si="15"/>
        <v>index</v>
      </c>
      <c r="H73" s="81">
        <f t="shared" si="15"/>
        <v>0</v>
      </c>
      <c r="I73" s="81">
        <f t="shared" si="15"/>
        <v>0</v>
      </c>
      <c r="J73" s="81">
        <f t="shared" si="15"/>
        <v>101</v>
      </c>
      <c r="K73" s="81">
        <f t="shared" si="15"/>
        <v>103.5</v>
      </c>
      <c r="L73" s="81">
        <f t="shared" si="15"/>
        <v>105.9</v>
      </c>
      <c r="M73" s="81">
        <f t="shared" si="15"/>
        <v>107.9</v>
      </c>
      <c r="N73" s="81">
        <f t="shared" si="15"/>
        <v>108.8</v>
      </c>
      <c r="O73" s="81">
        <f t="shared" si="15"/>
        <v>111.4</v>
      </c>
      <c r="P73" s="81">
        <f t="shared" si="15"/>
        <v>120.5</v>
      </c>
      <c r="Q73" s="81">
        <f t="shared" si="15"/>
        <v>129.4</v>
      </c>
      <c r="R73" s="81">
        <f t="shared" si="15"/>
        <v>131.30326982124757</v>
      </c>
      <c r="S73" s="81">
        <f t="shared" si="15"/>
        <v>131.30326982124757</v>
      </c>
      <c r="T73" s="81">
        <f t="shared" si="15"/>
        <v>131.30326982124757</v>
      </c>
      <c r="U73" s="81">
        <f t="shared" si="15"/>
        <v>131.30326982124757</v>
      </c>
      <c r="V73" s="81">
        <f t="shared" si="15"/>
        <v>131.30326982124757</v>
      </c>
      <c r="W73" s="81">
        <f t="shared" si="15"/>
        <v>131.30326982124757</v>
      </c>
    </row>
    <row r="74" spans="1:23" hidden="1" outlineLevel="1">
      <c r="E74" s="81" t="str">
        <f t="shared" ref="E74:W74" si="16" xml:space="preserve">  E$27</f>
        <v>CPI(H): July - index</v>
      </c>
      <c r="F74" s="81">
        <f t="shared" si="16"/>
        <v>0</v>
      </c>
      <c r="G74" s="81" t="str">
        <f t="shared" si="16"/>
        <v>index</v>
      </c>
      <c r="H74" s="81">
        <f t="shared" si="16"/>
        <v>0</v>
      </c>
      <c r="I74" s="81">
        <f t="shared" si="16"/>
        <v>0</v>
      </c>
      <c r="J74" s="81">
        <f t="shared" si="16"/>
        <v>100.9</v>
      </c>
      <c r="K74" s="81">
        <f t="shared" si="16"/>
        <v>103.5</v>
      </c>
      <c r="L74" s="81">
        <f t="shared" si="16"/>
        <v>105.9</v>
      </c>
      <c r="M74" s="81">
        <f t="shared" si="16"/>
        <v>108</v>
      </c>
      <c r="N74" s="81">
        <f t="shared" si="16"/>
        <v>109.2</v>
      </c>
      <c r="O74" s="81">
        <f t="shared" si="16"/>
        <v>111.4</v>
      </c>
      <c r="P74" s="81">
        <f t="shared" si="16"/>
        <v>121.2</v>
      </c>
      <c r="Q74" s="81">
        <f t="shared" si="16"/>
        <v>129</v>
      </c>
      <c r="R74" s="81">
        <f t="shared" si="16"/>
        <v>131.56548747027162</v>
      </c>
      <c r="S74" s="81">
        <f t="shared" si="16"/>
        <v>131.56548747027162</v>
      </c>
      <c r="T74" s="81">
        <f t="shared" si="16"/>
        <v>131.56548747027162</v>
      </c>
      <c r="U74" s="81">
        <f t="shared" si="16"/>
        <v>131.56548747027162</v>
      </c>
      <c r="V74" s="81">
        <f t="shared" si="16"/>
        <v>131.56548747027162</v>
      </c>
      <c r="W74" s="81">
        <f t="shared" si="16"/>
        <v>131.56548747027162</v>
      </c>
    </row>
    <row r="75" spans="1:23" hidden="1" outlineLevel="1">
      <c r="E75" s="81" t="str">
        <f t="shared" ref="E75:W75" si="17" xml:space="preserve">  E$32</f>
        <v>CPI(H): August - index</v>
      </c>
      <c r="F75" s="81">
        <f t="shared" si="17"/>
        <v>0</v>
      </c>
      <c r="G75" s="81" t="str">
        <f t="shared" si="17"/>
        <v>index</v>
      </c>
      <c r="H75" s="81">
        <f t="shared" si="17"/>
        <v>0</v>
      </c>
      <c r="I75" s="81">
        <f t="shared" si="17"/>
        <v>0</v>
      </c>
      <c r="J75" s="81">
        <f t="shared" si="17"/>
        <v>101.2</v>
      </c>
      <c r="K75" s="81">
        <f t="shared" si="17"/>
        <v>104</v>
      </c>
      <c r="L75" s="81">
        <f t="shared" si="17"/>
        <v>106.5</v>
      </c>
      <c r="M75" s="81">
        <f t="shared" si="17"/>
        <v>108.3</v>
      </c>
      <c r="N75" s="81">
        <f t="shared" si="17"/>
        <v>108.8</v>
      </c>
      <c r="O75" s="81">
        <f t="shared" si="17"/>
        <v>112.1</v>
      </c>
      <c r="P75" s="81">
        <f t="shared" si="17"/>
        <v>121.8</v>
      </c>
      <c r="Q75" s="81">
        <f t="shared" si="17"/>
        <v>129.4</v>
      </c>
      <c r="R75" s="81">
        <f t="shared" si="17"/>
        <v>131.82822877796431</v>
      </c>
      <c r="S75" s="81">
        <f t="shared" si="17"/>
        <v>131.82822877796431</v>
      </c>
      <c r="T75" s="81">
        <f t="shared" si="17"/>
        <v>131.82822877796431</v>
      </c>
      <c r="U75" s="81">
        <f t="shared" si="17"/>
        <v>131.82822877796431</v>
      </c>
      <c r="V75" s="81">
        <f t="shared" si="17"/>
        <v>131.82822877796431</v>
      </c>
      <c r="W75" s="81">
        <f t="shared" si="17"/>
        <v>131.82822877796431</v>
      </c>
    </row>
    <row r="76" spans="1:23" hidden="1" outlineLevel="1">
      <c r="E76" s="81" t="str">
        <f t="shared" ref="E76:W76" si="18" xml:space="preserve">  E$37</f>
        <v>CPI(H): September- index</v>
      </c>
      <c r="F76" s="81">
        <f t="shared" si="18"/>
        <v>0</v>
      </c>
      <c r="G76" s="81" t="str">
        <f t="shared" si="18"/>
        <v>index</v>
      </c>
      <c r="H76" s="81">
        <f t="shared" si="18"/>
        <v>0</v>
      </c>
      <c r="I76" s="81">
        <f t="shared" si="18"/>
        <v>0</v>
      </c>
      <c r="J76" s="81">
        <f t="shared" si="18"/>
        <v>101.5</v>
      </c>
      <c r="K76" s="81">
        <f t="shared" si="18"/>
        <v>104.3</v>
      </c>
      <c r="L76" s="81">
        <f t="shared" si="18"/>
        <v>106.6</v>
      </c>
      <c r="M76" s="81">
        <f t="shared" si="18"/>
        <v>108.4</v>
      </c>
      <c r="N76" s="81">
        <f t="shared" si="18"/>
        <v>109.2</v>
      </c>
      <c r="O76" s="81">
        <f t="shared" si="18"/>
        <v>112.4</v>
      </c>
      <c r="P76" s="81">
        <f t="shared" si="18"/>
        <v>122.3</v>
      </c>
      <c r="Q76" s="81">
        <f t="shared" si="18"/>
        <v>130.1</v>
      </c>
      <c r="R76" s="81">
        <f t="shared" si="18"/>
        <v>132.09149479009199</v>
      </c>
      <c r="S76" s="81">
        <f t="shared" si="18"/>
        <v>132.09149479009199</v>
      </c>
      <c r="T76" s="81">
        <f t="shared" si="18"/>
        <v>132.09149479009199</v>
      </c>
      <c r="U76" s="81">
        <f t="shared" si="18"/>
        <v>132.09149479009199</v>
      </c>
      <c r="V76" s="81">
        <f t="shared" si="18"/>
        <v>132.09149479009199</v>
      </c>
      <c r="W76" s="81">
        <f t="shared" si="18"/>
        <v>132.09149479009199</v>
      </c>
    </row>
    <row r="77" spans="1:23" hidden="1" outlineLevel="1">
      <c r="E77" s="81" t="str">
        <f t="shared" ref="E77:W77" si="19" xml:space="preserve">  E$42</f>
        <v>CPI(H): October - index</v>
      </c>
      <c r="F77" s="81">
        <f t="shared" si="19"/>
        <v>0</v>
      </c>
      <c r="G77" s="81" t="str">
        <f t="shared" si="19"/>
        <v>index</v>
      </c>
      <c r="H77" s="81">
        <f t="shared" si="19"/>
        <v>0</v>
      </c>
      <c r="I77" s="81">
        <f t="shared" si="19"/>
        <v>0</v>
      </c>
      <c r="J77" s="81">
        <f t="shared" si="19"/>
        <v>101.6</v>
      </c>
      <c r="K77" s="81">
        <f t="shared" si="19"/>
        <v>104.4</v>
      </c>
      <c r="L77" s="81">
        <f t="shared" si="19"/>
        <v>106.7</v>
      </c>
      <c r="M77" s="81">
        <f t="shared" si="19"/>
        <v>108.3</v>
      </c>
      <c r="N77" s="81">
        <f t="shared" si="19"/>
        <v>109.2</v>
      </c>
      <c r="O77" s="81">
        <f t="shared" si="19"/>
        <v>113.4</v>
      </c>
      <c r="P77" s="81">
        <f t="shared" si="19"/>
        <v>124.3</v>
      </c>
      <c r="Q77" s="81">
        <f t="shared" si="19"/>
        <v>130.19999999999999</v>
      </c>
      <c r="R77" s="81">
        <f t="shared" si="19"/>
        <v>132.35528655450946</v>
      </c>
      <c r="S77" s="81">
        <f t="shared" si="19"/>
        <v>132.35528655450946</v>
      </c>
      <c r="T77" s="81">
        <f t="shared" si="19"/>
        <v>132.35528655450946</v>
      </c>
      <c r="U77" s="81">
        <f t="shared" si="19"/>
        <v>132.35528655450946</v>
      </c>
      <c r="V77" s="81">
        <f t="shared" si="19"/>
        <v>132.35528655450946</v>
      </c>
      <c r="W77" s="81">
        <f t="shared" si="19"/>
        <v>132.35528655450946</v>
      </c>
    </row>
    <row r="78" spans="1:23" hidden="1" outlineLevel="1">
      <c r="E78" s="81" t="str">
        <f t="shared" ref="E78:W78" si="20" xml:space="preserve">  E$47</f>
        <v>CPI(H): November - index</v>
      </c>
      <c r="F78" s="81">
        <f t="shared" si="20"/>
        <v>0</v>
      </c>
      <c r="G78" s="81" t="str">
        <f t="shared" si="20"/>
        <v>index</v>
      </c>
      <c r="H78" s="81">
        <f t="shared" si="20"/>
        <v>0</v>
      </c>
      <c r="I78" s="81">
        <f t="shared" si="20"/>
        <v>0</v>
      </c>
      <c r="J78" s="81">
        <f t="shared" si="20"/>
        <v>101.8</v>
      </c>
      <c r="K78" s="81">
        <f t="shared" si="20"/>
        <v>104.7</v>
      </c>
      <c r="L78" s="81">
        <f t="shared" si="20"/>
        <v>106.9</v>
      </c>
      <c r="M78" s="81">
        <f t="shared" si="20"/>
        <v>108.5</v>
      </c>
      <c r="N78" s="81">
        <f t="shared" si="20"/>
        <v>109.1</v>
      </c>
      <c r="O78" s="81">
        <f t="shared" si="20"/>
        <v>114.1</v>
      </c>
      <c r="P78" s="81">
        <f t="shared" si="20"/>
        <v>124.8</v>
      </c>
      <c r="Q78" s="81">
        <f t="shared" si="20"/>
        <v>130</v>
      </c>
      <c r="R78" s="81">
        <f t="shared" si="20"/>
        <v>132.61960512116417</v>
      </c>
      <c r="S78" s="81">
        <f t="shared" si="20"/>
        <v>132.61960512116417</v>
      </c>
      <c r="T78" s="81">
        <f t="shared" si="20"/>
        <v>132.61960512116417</v>
      </c>
      <c r="U78" s="81">
        <f t="shared" si="20"/>
        <v>132.61960512116417</v>
      </c>
      <c r="V78" s="81">
        <f t="shared" si="20"/>
        <v>132.61960512116417</v>
      </c>
      <c r="W78" s="81">
        <f t="shared" si="20"/>
        <v>132.61960512116417</v>
      </c>
    </row>
    <row r="79" spans="1:23" hidden="1" outlineLevel="1">
      <c r="E79" s="81" t="str">
        <f t="shared" ref="E79:W79" si="21" xml:space="preserve">  E$52</f>
        <v>CPI(H): December - index</v>
      </c>
      <c r="F79" s="81">
        <f t="shared" si="21"/>
        <v>0</v>
      </c>
      <c r="G79" s="81" t="str">
        <f t="shared" si="21"/>
        <v>index</v>
      </c>
      <c r="H79" s="81">
        <f t="shared" si="21"/>
        <v>0</v>
      </c>
      <c r="I79" s="81">
        <f t="shared" si="21"/>
        <v>0</v>
      </c>
      <c r="J79" s="81">
        <f t="shared" si="21"/>
        <v>102.2</v>
      </c>
      <c r="K79" s="81">
        <f t="shared" si="21"/>
        <v>105</v>
      </c>
      <c r="L79" s="81">
        <f t="shared" si="21"/>
        <v>107.1</v>
      </c>
      <c r="M79" s="81">
        <f t="shared" si="21"/>
        <v>108.5</v>
      </c>
      <c r="N79" s="81">
        <f t="shared" si="21"/>
        <v>109.4</v>
      </c>
      <c r="O79" s="81">
        <f t="shared" si="21"/>
        <v>114.7</v>
      </c>
      <c r="P79" s="81">
        <f t="shared" si="21"/>
        <v>125.3</v>
      </c>
      <c r="Q79" s="81">
        <f t="shared" si="21"/>
        <v>130.5</v>
      </c>
      <c r="R79" s="81">
        <f t="shared" si="21"/>
        <v>132.88445154210032</v>
      </c>
      <c r="S79" s="81">
        <f t="shared" si="21"/>
        <v>132.88445154210032</v>
      </c>
      <c r="T79" s="81">
        <f t="shared" si="21"/>
        <v>132.88445154210032</v>
      </c>
      <c r="U79" s="81">
        <f t="shared" si="21"/>
        <v>132.88445154210032</v>
      </c>
      <c r="V79" s="81">
        <f t="shared" si="21"/>
        <v>132.88445154210032</v>
      </c>
      <c r="W79" s="81">
        <f t="shared" si="21"/>
        <v>132.88445154210032</v>
      </c>
    </row>
    <row r="80" spans="1:23" hidden="1" outlineLevel="1">
      <c r="E80" s="81" t="str">
        <f t="shared" ref="E80:W80" si="22" xml:space="preserve">  E$57</f>
        <v>CPI(H): January - index</v>
      </c>
      <c r="F80" s="81">
        <f t="shared" si="22"/>
        <v>0</v>
      </c>
      <c r="G80" s="81" t="str">
        <f t="shared" si="22"/>
        <v>index</v>
      </c>
      <c r="H80" s="81">
        <f t="shared" si="22"/>
        <v>0</v>
      </c>
      <c r="I80" s="81">
        <f t="shared" si="22"/>
        <v>0</v>
      </c>
      <c r="J80" s="81">
        <f t="shared" si="22"/>
        <v>101.8</v>
      </c>
      <c r="K80" s="81">
        <f t="shared" si="22"/>
        <v>104.5</v>
      </c>
      <c r="L80" s="81">
        <f t="shared" si="22"/>
        <v>106.4</v>
      </c>
      <c r="M80" s="81">
        <f t="shared" si="22"/>
        <v>108.3</v>
      </c>
      <c r="N80" s="81">
        <f t="shared" si="22"/>
        <v>109.3</v>
      </c>
      <c r="O80" s="81">
        <f t="shared" si="22"/>
        <v>114.6</v>
      </c>
      <c r="P80" s="81">
        <f t="shared" si="22"/>
        <v>124.8</v>
      </c>
      <c r="Q80" s="81">
        <f t="shared" si="22"/>
        <v>130</v>
      </c>
      <c r="R80" s="81">
        <f t="shared" si="22"/>
        <v>132.95933237383022</v>
      </c>
      <c r="S80" s="81">
        <f t="shared" si="22"/>
        <v>132.95933237383022</v>
      </c>
      <c r="T80" s="81">
        <f t="shared" si="22"/>
        <v>132.95933237383022</v>
      </c>
      <c r="U80" s="81">
        <f t="shared" si="22"/>
        <v>132.95933237383022</v>
      </c>
      <c r="V80" s="81">
        <f t="shared" si="22"/>
        <v>132.95933237383022</v>
      </c>
      <c r="W80" s="81">
        <f t="shared" si="22"/>
        <v>132.95933237383022</v>
      </c>
    </row>
    <row r="81" spans="1:23" hidden="1" outlineLevel="1">
      <c r="E81" s="81" t="str">
        <f t="shared" ref="E81:W81" si="23" xml:space="preserve">  E$62</f>
        <v>CPI(H): February - index</v>
      </c>
      <c r="F81" s="81">
        <f t="shared" si="23"/>
        <v>0</v>
      </c>
      <c r="G81" s="81" t="str">
        <f t="shared" si="23"/>
        <v>index</v>
      </c>
      <c r="H81" s="81">
        <f t="shared" si="23"/>
        <v>0</v>
      </c>
      <c r="I81" s="81">
        <f t="shared" si="23"/>
        <v>0</v>
      </c>
      <c r="J81" s="81">
        <f t="shared" si="23"/>
        <v>102.4</v>
      </c>
      <c r="K81" s="81">
        <f t="shared" si="23"/>
        <v>104.9</v>
      </c>
      <c r="L81" s="81">
        <f t="shared" si="23"/>
        <v>106.8</v>
      </c>
      <c r="M81" s="81">
        <f t="shared" si="23"/>
        <v>108.6</v>
      </c>
      <c r="N81" s="81">
        <f t="shared" si="23"/>
        <v>109.4</v>
      </c>
      <c r="O81" s="81">
        <f t="shared" si="23"/>
        <v>115.4</v>
      </c>
      <c r="P81" s="81">
        <f t="shared" si="23"/>
        <v>126</v>
      </c>
      <c r="Q81" s="81">
        <f t="shared" si="23"/>
        <v>130.25961496937231</v>
      </c>
      <c r="R81" s="81">
        <f t="shared" si="23"/>
        <v>133.03425540115859</v>
      </c>
      <c r="S81" s="81">
        <f t="shared" si="23"/>
        <v>133.03425540115859</v>
      </c>
      <c r="T81" s="81">
        <f t="shared" si="23"/>
        <v>133.03425540115859</v>
      </c>
      <c r="U81" s="81">
        <f t="shared" si="23"/>
        <v>133.03425540115859</v>
      </c>
      <c r="V81" s="81">
        <f t="shared" si="23"/>
        <v>133.03425540115859</v>
      </c>
      <c r="W81" s="81">
        <f t="shared" si="23"/>
        <v>133.03425540115859</v>
      </c>
    </row>
    <row r="82" spans="1:23" hidden="1" outlineLevel="1">
      <c r="E82" s="81" t="str">
        <f t="shared" ref="E82:W82" si="24" xml:space="preserve">  E$67</f>
        <v>CPI(H): March - index</v>
      </c>
      <c r="F82" s="81">
        <f t="shared" si="24"/>
        <v>0</v>
      </c>
      <c r="G82" s="81" t="str">
        <f t="shared" si="24"/>
        <v>index</v>
      </c>
      <c r="H82" s="81">
        <f t="shared" si="24"/>
        <v>0</v>
      </c>
      <c r="I82" s="81">
        <f t="shared" si="24"/>
        <v>0</v>
      </c>
      <c r="J82" s="81">
        <f t="shared" si="24"/>
        <v>102.7</v>
      </c>
      <c r="K82" s="81">
        <f t="shared" si="24"/>
        <v>105.1</v>
      </c>
      <c r="L82" s="81">
        <f t="shared" si="24"/>
        <v>107</v>
      </c>
      <c r="M82" s="81">
        <f t="shared" si="24"/>
        <v>108.6</v>
      </c>
      <c r="N82" s="81">
        <f t="shared" si="24"/>
        <v>109.7</v>
      </c>
      <c r="O82" s="81">
        <f t="shared" si="24"/>
        <v>116.5</v>
      </c>
      <c r="P82" s="81">
        <f t="shared" si="24"/>
        <v>126.8</v>
      </c>
      <c r="Q82" s="81">
        <f t="shared" si="24"/>
        <v>130.51974839976248</v>
      </c>
      <c r="R82" s="81">
        <f t="shared" si="24"/>
        <v>133.1092206478628</v>
      </c>
      <c r="S82" s="81">
        <f t="shared" si="24"/>
        <v>133.1092206478628</v>
      </c>
      <c r="T82" s="81">
        <f t="shared" si="24"/>
        <v>133.1092206478628</v>
      </c>
      <c r="U82" s="81">
        <f t="shared" si="24"/>
        <v>133.1092206478628</v>
      </c>
      <c r="V82" s="81">
        <f t="shared" si="24"/>
        <v>133.1092206478628</v>
      </c>
      <c r="W82" s="81">
        <f t="shared" si="24"/>
        <v>133.1092206478628</v>
      </c>
    </row>
    <row r="83" spans="1:23" hidden="1" outlineLevel="1">
      <c r="E83" s="24" t="s">
        <v>881</v>
      </c>
      <c r="G83" s="24" t="s">
        <v>717</v>
      </c>
      <c r="J83" s="81">
        <f t="shared" ref="J83:W83" si="25" xml:space="preserve">  AVERAGE( J71:J82 )</f>
        <v>101.54166666666667</v>
      </c>
      <c r="K83" s="81">
        <f t="shared" si="25"/>
        <v>104.21666666666665</v>
      </c>
      <c r="L83" s="81">
        <f t="shared" si="25"/>
        <v>106.43333333333334</v>
      </c>
      <c r="M83" s="81">
        <f t="shared" si="25"/>
        <v>108.24166666666663</v>
      </c>
      <c r="N83" s="81">
        <f t="shared" si="25"/>
        <v>109.10833333333335</v>
      </c>
      <c r="O83" s="81">
        <f t="shared" si="25"/>
        <v>113.11666666666667</v>
      </c>
      <c r="P83" s="81">
        <f t="shared" si="25"/>
        <v>123.04166666666664</v>
      </c>
      <c r="Q83" s="81">
        <f t="shared" si="25"/>
        <v>129.73161361409456</v>
      </c>
      <c r="R83" s="81">
        <f t="shared" si="25"/>
        <v>132.13105071783068</v>
      </c>
      <c r="S83" s="81">
        <f t="shared" si="25"/>
        <v>132.13105071783068</v>
      </c>
      <c r="T83" s="81">
        <f t="shared" si="25"/>
        <v>132.13105071783068</v>
      </c>
      <c r="U83" s="81">
        <f t="shared" si="25"/>
        <v>132.13105071783068</v>
      </c>
      <c r="V83" s="81">
        <f t="shared" si="25"/>
        <v>132.13105071783068</v>
      </c>
      <c r="W83" s="81">
        <f t="shared" si="25"/>
        <v>132.13105071783068</v>
      </c>
    </row>
    <row r="84" spans="1:23"/>
    <row r="85" spans="1:23" collapsed="1">
      <c r="A85" s="85" t="s">
        <v>882</v>
      </c>
      <c r="B85" s="85"/>
      <c r="C85" s="84"/>
      <c r="D85" s="83"/>
      <c r="E85" s="82"/>
      <c r="F85" s="82"/>
      <c r="G85" s="82"/>
      <c r="H85" s="82"/>
      <c r="I85" s="82"/>
      <c r="J85" s="82"/>
      <c r="K85" s="82"/>
      <c r="L85" s="82"/>
      <c r="M85" s="82"/>
      <c r="N85" s="82"/>
      <c r="O85" s="82"/>
      <c r="P85" s="82"/>
      <c r="Q85" s="82"/>
      <c r="R85" s="82"/>
      <c r="S85" s="82"/>
      <c r="T85" s="82"/>
      <c r="U85" s="82"/>
      <c r="V85" s="82"/>
      <c r="W85" s="82"/>
    </row>
    <row r="86" spans="1:23" hidden="1" outlineLevel="1">
      <c r="B86" s="10" t="s">
        <v>883</v>
      </c>
    </row>
    <row r="87" spans="1:23" s="114" customFormat="1" hidden="1" outlineLevel="1">
      <c r="A87" s="111"/>
      <c r="B87" s="111"/>
      <c r="C87" s="112"/>
      <c r="D87" s="113"/>
      <c r="E87" s="156" t="str">
        <f xml:space="preserve"> InpS!E$49</f>
        <v>Year reference for FYA base price 1 (FYA year ending March)</v>
      </c>
      <c r="F87" s="157">
        <f xml:space="preserve"> InpS!F$49</f>
        <v>2018</v>
      </c>
      <c r="G87" s="156" t="str">
        <f xml:space="preserve"> InpS!G$49</f>
        <v>Year #</v>
      </c>
      <c r="H87" s="156"/>
      <c r="I87" s="156"/>
      <c r="J87" s="156"/>
      <c r="K87" s="156"/>
      <c r="L87" s="156"/>
      <c r="M87" s="156"/>
      <c r="N87" s="156"/>
      <c r="O87" s="156"/>
    </row>
    <row r="88" spans="1:23" s="114" customFormat="1" hidden="1" outlineLevel="1">
      <c r="A88" s="111"/>
      <c r="B88" s="111"/>
      <c r="C88" s="112"/>
      <c r="D88" s="113"/>
      <c r="E88" s="156" t="str">
        <f xml:space="preserve"> InpS!E$50</f>
        <v>Year reference for FYA base price 2 (FYA year ending March)</v>
      </c>
      <c r="F88" s="157">
        <f xml:space="preserve"> InpS!F$50</f>
        <v>2023</v>
      </c>
      <c r="G88" s="156" t="str">
        <f xml:space="preserve"> InpS!G$50</f>
        <v>Year #</v>
      </c>
      <c r="H88" s="156"/>
      <c r="I88" s="156"/>
      <c r="J88" s="156"/>
      <c r="K88" s="156"/>
      <c r="L88" s="156"/>
      <c r="M88" s="156"/>
      <c r="N88" s="156"/>
      <c r="O88" s="156"/>
    </row>
    <row r="89" spans="1:23" s="105" customFormat="1" hidden="1" outlineLevel="1">
      <c r="A89" s="102"/>
      <c r="B89" s="102"/>
      <c r="C89" s="103"/>
      <c r="D89" s="104"/>
      <c r="E89" s="13" t="str">
        <f xml:space="preserve"> E$83</f>
        <v>CPI(H): Financial year average - index</v>
      </c>
      <c r="F89" s="158">
        <f t="shared" ref="F89:W89" si="26" xml:space="preserve"> F$83</f>
        <v>0</v>
      </c>
      <c r="G89" s="158" t="str">
        <f t="shared" si="26"/>
        <v>index</v>
      </c>
      <c r="H89" s="158">
        <f t="shared" si="26"/>
        <v>0</v>
      </c>
      <c r="I89" s="158">
        <f t="shared" si="26"/>
        <v>0</v>
      </c>
      <c r="J89" s="158">
        <f t="shared" si="26"/>
        <v>101.54166666666667</v>
      </c>
      <c r="K89" s="158">
        <f t="shared" si="26"/>
        <v>104.21666666666665</v>
      </c>
      <c r="L89" s="158">
        <f t="shared" si="26"/>
        <v>106.43333333333334</v>
      </c>
      <c r="M89" s="158">
        <f t="shared" si="26"/>
        <v>108.24166666666663</v>
      </c>
      <c r="N89" s="158">
        <f t="shared" si="26"/>
        <v>109.10833333333335</v>
      </c>
      <c r="O89" s="158">
        <f t="shared" si="26"/>
        <v>113.11666666666667</v>
      </c>
      <c r="P89" s="81">
        <f t="shared" si="26"/>
        <v>123.04166666666664</v>
      </c>
      <c r="Q89" s="81">
        <f t="shared" si="26"/>
        <v>129.73161361409456</v>
      </c>
      <c r="R89" s="81">
        <f t="shared" si="26"/>
        <v>132.13105071783068</v>
      </c>
      <c r="S89" s="81">
        <f t="shared" si="26"/>
        <v>132.13105071783068</v>
      </c>
      <c r="T89" s="81">
        <f t="shared" si="26"/>
        <v>132.13105071783068</v>
      </c>
      <c r="U89" s="81">
        <f t="shared" si="26"/>
        <v>132.13105071783068</v>
      </c>
      <c r="V89" s="81">
        <f t="shared" si="26"/>
        <v>132.13105071783068</v>
      </c>
      <c r="W89" s="81">
        <f t="shared" si="26"/>
        <v>132.13105071783068</v>
      </c>
    </row>
    <row r="90" spans="1:23" hidden="1" outlineLevel="1">
      <c r="E90" s="158" t="str">
        <f xml:space="preserve"> "CPI(H): Financial year average (FYA year ending March) " &amp; $F87</f>
        <v>CPI(H): Financial year average (FYA year ending March) 2018</v>
      </c>
      <c r="F90" s="158">
        <f xml:space="preserve"> INDEX($J89:$W89, 1, MATCH($F87,$J$4:$W$4))</f>
        <v>104.21666666666665</v>
      </c>
      <c r="G90" s="158" t="s">
        <v>717</v>
      </c>
      <c r="H90" s="13"/>
      <c r="I90" s="13"/>
      <c r="J90" s="13"/>
      <c r="K90" s="13"/>
      <c r="L90" s="13"/>
      <c r="M90" s="13"/>
      <c r="N90" s="13"/>
      <c r="O90" s="13"/>
    </row>
    <row r="91" spans="1:23" hidden="1" outlineLevel="1">
      <c r="E91" s="158" t="str">
        <f xml:space="preserve"> "CPI(H): Financial year average (FYA year ending March) " &amp; $F88</f>
        <v>CPI(H): Financial year average (FYA year ending March) 2023</v>
      </c>
      <c r="F91" s="158">
        <f xml:space="preserve"> INDEX($J89:$W89, 1, MATCH($F88,$J$4:$W$4))</f>
        <v>123.04166666666664</v>
      </c>
      <c r="G91" s="158" t="s">
        <v>717</v>
      </c>
      <c r="H91" s="13"/>
      <c r="I91" s="13"/>
      <c r="J91" s="13"/>
      <c r="K91" s="13"/>
      <c r="L91" s="13"/>
      <c r="M91" s="13"/>
      <c r="N91" s="13"/>
      <c r="O91" s="13"/>
    </row>
    <row r="92" spans="1:23" s="101" customFormat="1" hidden="1" outlineLevel="1">
      <c r="A92" s="98"/>
      <c r="B92" s="98"/>
      <c r="C92" s="99"/>
      <c r="D92" s="121"/>
      <c r="E92" s="159" t="s">
        <v>884</v>
      </c>
      <c r="F92" s="160">
        <f xml:space="preserve"> $F91 / $F90</f>
        <v>1.1806332960179113</v>
      </c>
      <c r="G92" s="159" t="s">
        <v>885</v>
      </c>
      <c r="H92" s="159"/>
      <c r="I92" s="159"/>
      <c r="J92" s="159"/>
      <c r="K92" s="159"/>
      <c r="L92" s="159"/>
      <c r="M92" s="159"/>
      <c r="N92" s="159"/>
      <c r="O92" s="159"/>
    </row>
    <row r="93" spans="1:23" s="118" customFormat="1" hidden="1" outlineLevel="1">
      <c r="A93" s="115"/>
      <c r="B93" s="115"/>
      <c r="C93" s="116"/>
      <c r="D93" s="133"/>
      <c r="E93" s="21"/>
      <c r="F93" s="21"/>
      <c r="G93" s="21"/>
      <c r="H93" s="21"/>
      <c r="I93" s="21"/>
      <c r="J93" s="21"/>
      <c r="K93" s="21"/>
      <c r="L93" s="21"/>
      <c r="M93" s="21"/>
      <c r="N93" s="21"/>
      <c r="O93" s="21"/>
    </row>
    <row r="94" spans="1:23" s="118" customFormat="1" hidden="1" outlineLevel="1">
      <c r="A94" s="115"/>
      <c r="B94" s="115" t="s">
        <v>886</v>
      </c>
      <c r="C94" s="116"/>
      <c r="D94" s="133"/>
      <c r="E94" s="21"/>
      <c r="F94" s="21"/>
      <c r="G94" s="21"/>
      <c r="H94" s="21"/>
      <c r="I94" s="21"/>
      <c r="J94" s="21"/>
      <c r="K94" s="21"/>
      <c r="L94" s="21"/>
      <c r="M94" s="21"/>
      <c r="N94" s="21"/>
      <c r="O94" s="21"/>
    </row>
    <row r="95" spans="1:23" s="134" customFormat="1" hidden="1" outlineLevel="1">
      <c r="A95" s="138"/>
      <c r="B95" s="138"/>
      <c r="C95" s="139"/>
      <c r="D95" s="140"/>
      <c r="E95" s="161" t="str">
        <f xml:space="preserve"> InpS!E$52</f>
        <v>Year reference for FYE base price 1 (FYE year ending March)</v>
      </c>
      <c r="F95" s="162">
        <f xml:space="preserve"> InpS!F$52</f>
        <v>2018</v>
      </c>
      <c r="G95" s="161" t="str">
        <f xml:space="preserve"> InpS!G$52</f>
        <v>Year #</v>
      </c>
      <c r="H95" s="161"/>
      <c r="I95" s="161"/>
      <c r="J95" s="161"/>
      <c r="K95" s="161"/>
      <c r="L95" s="161"/>
      <c r="M95" s="161"/>
      <c r="N95" s="161"/>
      <c r="O95" s="161"/>
    </row>
    <row r="96" spans="1:23" s="134" customFormat="1" hidden="1" outlineLevel="1">
      <c r="A96" s="138"/>
      <c r="B96" s="138"/>
      <c r="C96" s="139"/>
      <c r="D96" s="140"/>
      <c r="E96" s="161" t="str">
        <f xml:space="preserve"> InpS!E$49</f>
        <v>Year reference for FYA base price 1 (FYA year ending March)</v>
      </c>
      <c r="F96" s="162">
        <f xml:space="preserve"> InpS!F$49</f>
        <v>2018</v>
      </c>
      <c r="G96" s="161" t="str">
        <f xml:space="preserve"> InpS!G$49</f>
        <v>Year #</v>
      </c>
      <c r="H96" s="161"/>
      <c r="I96" s="161"/>
      <c r="J96" s="161"/>
      <c r="K96" s="161"/>
      <c r="L96" s="161"/>
      <c r="M96" s="161"/>
      <c r="N96" s="161"/>
      <c r="O96" s="161"/>
    </row>
    <row r="97" spans="1:23" s="137" customFormat="1" hidden="1" outlineLevel="1">
      <c r="A97" s="106"/>
      <c r="B97" s="106"/>
      <c r="C97" s="135"/>
      <c r="D97" s="136"/>
      <c r="E97" s="21" t="str">
        <f xml:space="preserve"> E$67</f>
        <v>CPI(H): March - index</v>
      </c>
      <c r="F97" s="158">
        <f t="shared" ref="F97:W97" si="27" xml:space="preserve"> F$67</f>
        <v>0</v>
      </c>
      <c r="G97" s="158" t="str">
        <f t="shared" si="27"/>
        <v>index</v>
      </c>
      <c r="H97" s="158">
        <f t="shared" si="27"/>
        <v>0</v>
      </c>
      <c r="I97" s="158">
        <f t="shared" si="27"/>
        <v>0</v>
      </c>
      <c r="J97" s="158">
        <f t="shared" si="27"/>
        <v>102.7</v>
      </c>
      <c r="K97" s="158">
        <f t="shared" si="27"/>
        <v>105.1</v>
      </c>
      <c r="L97" s="158">
        <f t="shared" si="27"/>
        <v>107</v>
      </c>
      <c r="M97" s="158">
        <f t="shared" si="27"/>
        <v>108.6</v>
      </c>
      <c r="N97" s="158">
        <f t="shared" si="27"/>
        <v>109.7</v>
      </c>
      <c r="O97" s="158">
        <f t="shared" si="27"/>
        <v>116.5</v>
      </c>
      <c r="P97" s="81">
        <f t="shared" si="27"/>
        <v>126.8</v>
      </c>
      <c r="Q97" s="81">
        <f t="shared" si="27"/>
        <v>130.51974839976248</v>
      </c>
      <c r="R97" s="81">
        <f t="shared" si="27"/>
        <v>133.1092206478628</v>
      </c>
      <c r="S97" s="81">
        <f t="shared" si="27"/>
        <v>133.1092206478628</v>
      </c>
      <c r="T97" s="81">
        <f t="shared" si="27"/>
        <v>133.1092206478628</v>
      </c>
      <c r="U97" s="81">
        <f t="shared" si="27"/>
        <v>133.1092206478628</v>
      </c>
      <c r="V97" s="81">
        <f t="shared" si="27"/>
        <v>133.1092206478628</v>
      </c>
      <c r="W97" s="81">
        <f t="shared" si="27"/>
        <v>133.1092206478628</v>
      </c>
    </row>
    <row r="98" spans="1:23" s="137" customFormat="1" hidden="1" outlineLevel="1">
      <c r="A98" s="106"/>
      <c r="B98" s="106"/>
      <c r="C98" s="135"/>
      <c r="D98" s="136"/>
      <c r="E98" s="21" t="str">
        <f xml:space="preserve"> E$83</f>
        <v>CPI(H): Financial year average - index</v>
      </c>
      <c r="F98" s="158">
        <f t="shared" ref="F98:W98" si="28" xml:space="preserve"> F$83</f>
        <v>0</v>
      </c>
      <c r="G98" s="158" t="str">
        <f t="shared" si="28"/>
        <v>index</v>
      </c>
      <c r="H98" s="158">
        <f t="shared" si="28"/>
        <v>0</v>
      </c>
      <c r="I98" s="158">
        <f t="shared" si="28"/>
        <v>0</v>
      </c>
      <c r="J98" s="158">
        <f t="shared" si="28"/>
        <v>101.54166666666667</v>
      </c>
      <c r="K98" s="158">
        <f t="shared" si="28"/>
        <v>104.21666666666665</v>
      </c>
      <c r="L98" s="158">
        <f t="shared" si="28"/>
        <v>106.43333333333334</v>
      </c>
      <c r="M98" s="158">
        <f t="shared" si="28"/>
        <v>108.24166666666663</v>
      </c>
      <c r="N98" s="158">
        <f t="shared" si="28"/>
        <v>109.10833333333335</v>
      </c>
      <c r="O98" s="158">
        <f t="shared" si="28"/>
        <v>113.11666666666667</v>
      </c>
      <c r="P98" s="81">
        <f t="shared" si="28"/>
        <v>123.04166666666664</v>
      </c>
      <c r="Q98" s="81">
        <f t="shared" si="28"/>
        <v>129.73161361409456</v>
      </c>
      <c r="R98" s="81">
        <f t="shared" si="28"/>
        <v>132.13105071783068</v>
      </c>
      <c r="S98" s="81">
        <f t="shared" si="28"/>
        <v>132.13105071783068</v>
      </c>
      <c r="T98" s="81">
        <f t="shared" si="28"/>
        <v>132.13105071783068</v>
      </c>
      <c r="U98" s="81">
        <f t="shared" si="28"/>
        <v>132.13105071783068</v>
      </c>
      <c r="V98" s="81">
        <f t="shared" si="28"/>
        <v>132.13105071783068</v>
      </c>
      <c r="W98" s="81">
        <f t="shared" si="28"/>
        <v>132.13105071783068</v>
      </c>
    </row>
    <row r="99" spans="1:23" s="118" customFormat="1" hidden="1" outlineLevel="1">
      <c r="A99" s="115"/>
      <c r="B99" s="115"/>
      <c r="C99" s="116"/>
      <c r="D99" s="133"/>
      <c r="E99" s="158" t="str">
        <f xml:space="preserve"> "CPI(H): March " &amp; $F95</f>
        <v>CPI(H): March 2018</v>
      </c>
      <c r="F99" s="158">
        <f xml:space="preserve"> INDEX($J97:$W97, 1, MATCH($F95,$J$4:$W$4))</f>
        <v>105.1</v>
      </c>
      <c r="G99" s="158" t="s">
        <v>717</v>
      </c>
      <c r="H99" s="21"/>
      <c r="I99" s="21"/>
      <c r="J99" s="21"/>
      <c r="K99" s="21"/>
      <c r="L99" s="21"/>
      <c r="M99" s="21"/>
      <c r="N99" s="21"/>
      <c r="O99" s="21"/>
    </row>
    <row r="100" spans="1:23" s="118" customFormat="1" hidden="1" outlineLevel="1">
      <c r="A100" s="115"/>
      <c r="B100" s="115"/>
      <c r="C100" s="116"/>
      <c r="D100" s="133"/>
      <c r="E100" s="158" t="str">
        <f xml:space="preserve"> "CPI(H): Financial year average (FYA year ending March) " &amp; $F96</f>
        <v>CPI(H): Financial year average (FYA year ending March) 2018</v>
      </c>
      <c r="F100" s="158">
        <f xml:space="preserve"> INDEX($J98:$W98, 1, MATCH($F96,$J$4:$W$4))</f>
        <v>104.21666666666665</v>
      </c>
      <c r="G100" s="158" t="s">
        <v>717</v>
      </c>
      <c r="H100" s="21"/>
      <c r="I100" s="21"/>
      <c r="J100" s="21"/>
      <c r="K100" s="21"/>
      <c r="L100" s="21"/>
      <c r="M100" s="21"/>
      <c r="N100" s="21"/>
      <c r="O100" s="21"/>
    </row>
    <row r="101" spans="1:23" s="130" customFormat="1" hidden="1" outlineLevel="1">
      <c r="A101" s="131"/>
      <c r="B101" s="131"/>
      <c r="C101" s="143"/>
      <c r="D101" s="144"/>
      <c r="E101" s="163" t="s">
        <v>887</v>
      </c>
      <c r="F101" s="164">
        <f xml:space="preserve"> $F$99 / $F$100</f>
        <v>1.0084759315528546</v>
      </c>
      <c r="G101" s="163" t="s">
        <v>885</v>
      </c>
      <c r="H101" s="163"/>
      <c r="I101" s="163"/>
      <c r="J101" s="163"/>
      <c r="K101" s="163"/>
      <c r="L101" s="163"/>
      <c r="M101" s="163"/>
      <c r="N101" s="163"/>
      <c r="O101" s="163"/>
    </row>
    <row r="102" spans="1:23" hidden="1" outlineLevel="1">
      <c r="E102" s="13"/>
      <c r="F102" s="13"/>
      <c r="G102" s="13"/>
      <c r="H102" s="13"/>
      <c r="I102" s="13"/>
      <c r="J102" s="13"/>
      <c r="K102" s="13"/>
      <c r="L102" s="13"/>
      <c r="M102" s="13"/>
      <c r="N102" s="13"/>
      <c r="O102" s="13"/>
    </row>
    <row r="103" spans="1:23" s="118" customFormat="1" hidden="1" outlineLevel="1">
      <c r="A103" s="115"/>
      <c r="B103" s="115" t="s">
        <v>888</v>
      </c>
      <c r="C103" s="116"/>
      <c r="D103" s="133"/>
      <c r="E103" s="21"/>
      <c r="F103" s="21"/>
      <c r="G103" s="21"/>
      <c r="H103" s="21"/>
      <c r="I103" s="21"/>
      <c r="J103" s="21"/>
      <c r="K103" s="21"/>
      <c r="L103" s="21"/>
      <c r="M103" s="21"/>
      <c r="N103" s="21"/>
      <c r="O103" s="21"/>
    </row>
    <row r="104" spans="1:23" s="134" customFormat="1" hidden="1" outlineLevel="1">
      <c r="A104" s="138"/>
      <c r="B104" s="138"/>
      <c r="C104" s="139"/>
      <c r="D104" s="140"/>
      <c r="E104" s="161" t="str">
        <f xml:space="preserve"> InpS!E$53</f>
        <v>Year reference for FYE base price 2 (FYE year ending March)</v>
      </c>
      <c r="F104" s="162">
        <f xml:space="preserve"> InpS!F$53</f>
        <v>2023</v>
      </c>
      <c r="G104" s="161" t="str">
        <f xml:space="preserve"> InpS!G$53</f>
        <v>Year #</v>
      </c>
      <c r="H104" s="161"/>
      <c r="I104" s="161"/>
      <c r="J104" s="161"/>
      <c r="K104" s="161"/>
      <c r="L104" s="161"/>
      <c r="M104" s="161"/>
      <c r="N104" s="161"/>
      <c r="O104" s="161"/>
    </row>
    <row r="105" spans="1:23" s="114" customFormat="1" hidden="1" outlineLevel="1">
      <c r="A105" s="111"/>
      <c r="B105" s="111"/>
      <c r="C105" s="112"/>
      <c r="D105" s="113"/>
      <c r="E105" s="156" t="str">
        <f xml:space="preserve"> InpS!E$50</f>
        <v>Year reference for FYA base price 2 (FYA year ending March)</v>
      </c>
      <c r="F105" s="157">
        <f xml:space="preserve"> InpS!F$50</f>
        <v>2023</v>
      </c>
      <c r="G105" s="156" t="str">
        <f xml:space="preserve"> InpS!G$50</f>
        <v>Year #</v>
      </c>
      <c r="H105" s="156"/>
      <c r="I105" s="156"/>
      <c r="J105" s="156"/>
      <c r="K105" s="156"/>
      <c r="L105" s="156"/>
      <c r="M105" s="156"/>
      <c r="N105" s="156"/>
      <c r="O105" s="156"/>
    </row>
    <row r="106" spans="1:23" s="137" customFormat="1" hidden="1" outlineLevel="1">
      <c r="A106" s="106"/>
      <c r="B106" s="106"/>
      <c r="C106" s="135"/>
      <c r="D106" s="136"/>
      <c r="E106" s="21" t="str">
        <f xml:space="preserve"> E$67</f>
        <v>CPI(H): March - index</v>
      </c>
      <c r="F106" s="158">
        <f t="shared" ref="F106:W106" si="29" xml:space="preserve"> F$67</f>
        <v>0</v>
      </c>
      <c r="G106" s="158" t="str">
        <f t="shared" si="29"/>
        <v>index</v>
      </c>
      <c r="H106" s="158">
        <f t="shared" si="29"/>
        <v>0</v>
      </c>
      <c r="I106" s="158">
        <f t="shared" si="29"/>
        <v>0</v>
      </c>
      <c r="J106" s="158">
        <f t="shared" si="29"/>
        <v>102.7</v>
      </c>
      <c r="K106" s="158">
        <f t="shared" si="29"/>
        <v>105.1</v>
      </c>
      <c r="L106" s="158">
        <f t="shared" si="29"/>
        <v>107</v>
      </c>
      <c r="M106" s="158">
        <f t="shared" si="29"/>
        <v>108.6</v>
      </c>
      <c r="N106" s="158">
        <f t="shared" si="29"/>
        <v>109.7</v>
      </c>
      <c r="O106" s="158">
        <f t="shared" si="29"/>
        <v>116.5</v>
      </c>
      <c r="P106" s="81">
        <f t="shared" si="29"/>
        <v>126.8</v>
      </c>
      <c r="Q106" s="81">
        <f t="shared" si="29"/>
        <v>130.51974839976248</v>
      </c>
      <c r="R106" s="81">
        <f t="shared" si="29"/>
        <v>133.1092206478628</v>
      </c>
      <c r="S106" s="81">
        <f t="shared" si="29"/>
        <v>133.1092206478628</v>
      </c>
      <c r="T106" s="81">
        <f t="shared" si="29"/>
        <v>133.1092206478628</v>
      </c>
      <c r="U106" s="81">
        <f t="shared" si="29"/>
        <v>133.1092206478628</v>
      </c>
      <c r="V106" s="81">
        <f t="shared" si="29"/>
        <v>133.1092206478628</v>
      </c>
      <c r="W106" s="81">
        <f t="shared" si="29"/>
        <v>133.1092206478628</v>
      </c>
    </row>
    <row r="107" spans="1:23" s="137" customFormat="1" hidden="1" outlineLevel="1">
      <c r="A107" s="106"/>
      <c r="B107" s="106"/>
      <c r="C107" s="135"/>
      <c r="D107" s="136"/>
      <c r="E107" s="21" t="str">
        <f xml:space="preserve"> E$83</f>
        <v>CPI(H): Financial year average - index</v>
      </c>
      <c r="F107" s="158">
        <f t="shared" ref="F107:W107" si="30" xml:space="preserve"> F$83</f>
        <v>0</v>
      </c>
      <c r="G107" s="158" t="str">
        <f t="shared" si="30"/>
        <v>index</v>
      </c>
      <c r="H107" s="158">
        <f t="shared" si="30"/>
        <v>0</v>
      </c>
      <c r="I107" s="158">
        <f t="shared" si="30"/>
        <v>0</v>
      </c>
      <c r="J107" s="158">
        <f t="shared" si="30"/>
        <v>101.54166666666667</v>
      </c>
      <c r="K107" s="158">
        <f t="shared" si="30"/>
        <v>104.21666666666665</v>
      </c>
      <c r="L107" s="158">
        <f t="shared" si="30"/>
        <v>106.43333333333334</v>
      </c>
      <c r="M107" s="158">
        <f t="shared" si="30"/>
        <v>108.24166666666663</v>
      </c>
      <c r="N107" s="158">
        <f t="shared" si="30"/>
        <v>109.10833333333335</v>
      </c>
      <c r="O107" s="158">
        <f t="shared" si="30"/>
        <v>113.11666666666667</v>
      </c>
      <c r="P107" s="81">
        <f t="shared" si="30"/>
        <v>123.04166666666664</v>
      </c>
      <c r="Q107" s="81">
        <f t="shared" si="30"/>
        <v>129.73161361409456</v>
      </c>
      <c r="R107" s="81">
        <f t="shared" si="30"/>
        <v>132.13105071783068</v>
      </c>
      <c r="S107" s="81">
        <f t="shared" si="30"/>
        <v>132.13105071783068</v>
      </c>
      <c r="T107" s="81">
        <f t="shared" si="30"/>
        <v>132.13105071783068</v>
      </c>
      <c r="U107" s="81">
        <f t="shared" si="30"/>
        <v>132.13105071783068</v>
      </c>
      <c r="V107" s="81">
        <f t="shared" si="30"/>
        <v>132.13105071783068</v>
      </c>
      <c r="W107" s="81">
        <f t="shared" si="30"/>
        <v>132.13105071783068</v>
      </c>
    </row>
    <row r="108" spans="1:23" s="118" customFormat="1" hidden="1" outlineLevel="1">
      <c r="A108" s="115"/>
      <c r="B108" s="115"/>
      <c r="C108" s="116"/>
      <c r="D108" s="133"/>
      <c r="E108" s="81" t="str">
        <f xml:space="preserve"> "CPI(H): March " &amp; $F104</f>
        <v>CPI(H): March 2023</v>
      </c>
      <c r="F108" s="81">
        <f xml:space="preserve"> INDEX($J106:$W106, 1, MATCH($F104,$J$4:$W$4))</f>
        <v>126.8</v>
      </c>
      <c r="G108" s="81" t="s">
        <v>717</v>
      </c>
    </row>
    <row r="109" spans="1:23" s="118" customFormat="1" hidden="1" outlineLevel="1">
      <c r="A109" s="115"/>
      <c r="B109" s="115"/>
      <c r="C109" s="116"/>
      <c r="D109" s="133"/>
      <c r="E109" s="81" t="str">
        <f xml:space="preserve"> "CPI(H): Financial year average (FYA year ending March) " &amp; $F105</f>
        <v>CPI(H): Financial year average (FYA year ending March) 2023</v>
      </c>
      <c r="F109" s="81">
        <f xml:space="preserve"> INDEX($J107:$W107, 1, MATCH($F105,$J$4:$W$4))</f>
        <v>123.04166666666664</v>
      </c>
      <c r="G109" s="81" t="s">
        <v>717</v>
      </c>
    </row>
    <row r="110" spans="1:23" s="130" customFormat="1" hidden="1" outlineLevel="1">
      <c r="A110" s="131"/>
      <c r="B110" s="131"/>
      <c r="C110" s="143"/>
      <c r="D110" s="144"/>
      <c r="E110" s="130" t="s">
        <v>889</v>
      </c>
      <c r="F110" s="145">
        <f xml:space="preserve"> $F$108 / $F$109</f>
        <v>1.0305452082627837</v>
      </c>
      <c r="G110" s="130" t="s">
        <v>885</v>
      </c>
    </row>
    <row r="111" spans="1:23"/>
    <row r="112" spans="1:23">
      <c r="B112" s="10" t="s">
        <v>90</v>
      </c>
    </row>
    <row r="113" spans="8:23">
      <c r="H113" s="16"/>
      <c r="J113" s="16"/>
      <c r="K113" s="16"/>
      <c r="L113" s="16"/>
      <c r="M113" s="16"/>
      <c r="N113" s="16"/>
      <c r="O113" s="16"/>
      <c r="P113" s="16"/>
      <c r="Q113" s="16"/>
      <c r="R113" s="16"/>
      <c r="S113" s="16"/>
      <c r="T113" s="16"/>
      <c r="U113" s="16"/>
      <c r="V113" s="16"/>
      <c r="W113" s="16"/>
    </row>
    <row r="114" spans="8:23" hidden="1">
      <c r="H114" s="16"/>
      <c r="J114" s="16"/>
      <c r="K114" s="16"/>
      <c r="L114" s="16"/>
      <c r="M114" s="16"/>
      <c r="N114" s="16"/>
      <c r="O114" s="16"/>
      <c r="P114" s="16"/>
      <c r="Q114" s="16"/>
      <c r="R114" s="16"/>
      <c r="S114" s="16"/>
      <c r="T114" s="16"/>
      <c r="U114" s="16"/>
      <c r="V114" s="16"/>
      <c r="W114" s="16"/>
    </row>
    <row r="115" spans="8:23" hidden="1">
      <c r="H115" s="16"/>
      <c r="J115" s="16"/>
      <c r="K115" s="16"/>
      <c r="L115" s="16"/>
      <c r="M115" s="16"/>
      <c r="N115" s="16"/>
      <c r="O115" s="16"/>
      <c r="P115" s="16"/>
      <c r="Q115" s="16"/>
      <c r="R115" s="16"/>
      <c r="S115" s="16"/>
      <c r="T115" s="16"/>
      <c r="U115" s="16"/>
      <c r="V115" s="16"/>
      <c r="W115" s="16"/>
    </row>
    <row r="116" spans="8:23" hidden="1">
      <c r="H116" s="16"/>
      <c r="J116" s="16"/>
      <c r="K116" s="16"/>
      <c r="L116" s="16"/>
      <c r="M116" s="16"/>
      <c r="N116" s="16"/>
      <c r="O116" s="16"/>
      <c r="P116" s="16"/>
      <c r="Q116" s="16"/>
      <c r="R116" s="16"/>
      <c r="S116" s="16"/>
      <c r="T116" s="16"/>
      <c r="U116" s="16"/>
      <c r="V116" s="16"/>
      <c r="W116" s="16"/>
    </row>
    <row r="117" spans="8:23" hidden="1">
      <c r="H117" s="16"/>
      <c r="J117" s="16"/>
      <c r="K117" s="16"/>
      <c r="L117" s="16"/>
      <c r="M117" s="16"/>
      <c r="N117" s="16"/>
      <c r="O117" s="16"/>
      <c r="P117" s="16"/>
      <c r="Q117" s="16"/>
      <c r="R117" s="16"/>
      <c r="S117" s="16"/>
      <c r="T117" s="16"/>
      <c r="U117" s="16"/>
      <c r="V117" s="16"/>
      <c r="W117" s="16"/>
    </row>
    <row r="118" spans="8:23" hidden="1">
      <c r="H118" s="16"/>
      <c r="J118" s="16"/>
      <c r="K118" s="16"/>
      <c r="L118" s="16"/>
      <c r="M118" s="16"/>
      <c r="N118" s="16"/>
      <c r="O118" s="16"/>
      <c r="P118" s="16"/>
      <c r="Q118" s="16"/>
      <c r="R118" s="16"/>
      <c r="S118" s="16"/>
      <c r="T118" s="16"/>
      <c r="U118" s="16"/>
      <c r="V118" s="16"/>
      <c r="W118" s="16"/>
    </row>
    <row r="119" spans="8:23" hidden="1">
      <c r="H119" s="16"/>
      <c r="J119" s="16"/>
      <c r="K119" s="16"/>
      <c r="L119" s="16"/>
      <c r="M119" s="16"/>
      <c r="N119" s="16"/>
      <c r="O119" s="16"/>
      <c r="P119" s="16"/>
      <c r="Q119" s="16"/>
      <c r="R119" s="16"/>
      <c r="S119" s="16"/>
      <c r="T119" s="16"/>
      <c r="U119" s="16"/>
      <c r="V119" s="16"/>
      <c r="W119" s="16"/>
    </row>
    <row r="120" spans="8:23" hidden="1">
      <c r="H120" s="16"/>
      <c r="J120" s="16"/>
      <c r="K120" s="16"/>
      <c r="L120" s="16"/>
      <c r="M120" s="16"/>
      <c r="N120" s="16"/>
      <c r="O120" s="16"/>
      <c r="P120" s="16"/>
      <c r="Q120" s="16"/>
      <c r="R120" s="16"/>
      <c r="S120" s="16"/>
      <c r="T120" s="16"/>
      <c r="U120" s="16"/>
      <c r="V120" s="16"/>
      <c r="W120" s="16"/>
    </row>
    <row r="121" spans="8:23" hidden="1">
      <c r="H121" s="16"/>
      <c r="J121" s="16"/>
      <c r="K121" s="16"/>
      <c r="L121" s="16"/>
      <c r="M121" s="16"/>
      <c r="N121" s="16"/>
      <c r="O121" s="16"/>
      <c r="P121" s="16"/>
      <c r="Q121" s="16"/>
      <c r="R121" s="16"/>
      <c r="S121" s="16"/>
      <c r="T121" s="16"/>
      <c r="U121" s="16"/>
      <c r="V121" s="16"/>
      <c r="W121" s="16"/>
    </row>
    <row r="122" spans="8:23" hidden="1">
      <c r="H122" s="16"/>
      <c r="J122" s="16"/>
      <c r="K122" s="16"/>
      <c r="L122" s="16"/>
      <c r="M122" s="16"/>
      <c r="N122" s="16"/>
      <c r="O122" s="16"/>
      <c r="P122" s="16"/>
      <c r="Q122" s="16"/>
      <c r="R122" s="16"/>
      <c r="S122" s="16"/>
      <c r="T122" s="16"/>
      <c r="U122" s="16"/>
      <c r="V122" s="16"/>
      <c r="W122" s="16"/>
    </row>
    <row r="123" spans="8:23" hidden="1">
      <c r="H123" s="16"/>
      <c r="J123" s="16"/>
      <c r="K123" s="16"/>
      <c r="L123" s="16"/>
      <c r="M123" s="16"/>
      <c r="N123" s="16"/>
      <c r="O123" s="16"/>
      <c r="P123" s="16"/>
      <c r="Q123" s="16"/>
      <c r="R123" s="16"/>
      <c r="S123" s="16"/>
      <c r="T123" s="16"/>
      <c r="U123" s="16"/>
      <c r="V123" s="16"/>
      <c r="W123" s="16"/>
    </row>
    <row r="124" spans="8:23" hidden="1">
      <c r="H124" s="16"/>
      <c r="J124" s="16"/>
      <c r="K124" s="16"/>
      <c r="L124" s="16"/>
      <c r="M124" s="16"/>
      <c r="N124" s="16"/>
      <c r="O124" s="16"/>
      <c r="P124" s="16"/>
      <c r="Q124" s="16"/>
      <c r="R124" s="16"/>
      <c r="S124" s="16"/>
      <c r="T124" s="16"/>
      <c r="U124" s="16"/>
      <c r="V124" s="16"/>
      <c r="W124" s="16"/>
    </row>
    <row r="125" spans="8:23" hidden="1">
      <c r="H125" s="16"/>
      <c r="J125" s="16"/>
      <c r="K125" s="16"/>
      <c r="L125" s="16"/>
      <c r="M125" s="16"/>
      <c r="N125" s="16"/>
      <c r="O125" s="16"/>
      <c r="P125" s="16"/>
      <c r="Q125" s="16"/>
      <c r="R125" s="16"/>
      <c r="S125" s="16"/>
      <c r="T125" s="16"/>
      <c r="U125" s="16"/>
      <c r="V125" s="16"/>
      <c r="W125" s="16"/>
    </row>
    <row r="126" spans="8:23" hidden="1">
      <c r="H126" s="16"/>
      <c r="J126" s="16"/>
      <c r="K126" s="16"/>
      <c r="L126" s="16"/>
      <c r="M126" s="16"/>
      <c r="N126" s="16"/>
      <c r="O126" s="16"/>
      <c r="P126" s="16"/>
      <c r="Q126" s="16"/>
      <c r="R126" s="16"/>
      <c r="S126" s="16"/>
      <c r="T126" s="16"/>
      <c r="U126" s="16"/>
      <c r="V126" s="16"/>
      <c r="W126" s="16"/>
    </row>
    <row r="127" spans="8:23" hidden="1">
      <c r="H127" s="16"/>
      <c r="J127" s="16"/>
      <c r="K127" s="16"/>
      <c r="L127" s="16"/>
      <c r="M127" s="16"/>
      <c r="N127" s="16"/>
      <c r="O127" s="16"/>
      <c r="P127" s="16"/>
      <c r="Q127" s="16"/>
      <c r="R127" s="16"/>
      <c r="S127" s="16"/>
      <c r="T127" s="16"/>
      <c r="U127" s="16"/>
      <c r="V127" s="16"/>
      <c r="W127" s="16"/>
    </row>
    <row r="128" spans="8:23" hidden="1">
      <c r="H128" s="16"/>
      <c r="J128" s="16"/>
      <c r="K128" s="16"/>
      <c r="L128" s="16"/>
      <c r="M128" s="16"/>
      <c r="N128" s="16"/>
      <c r="O128" s="16"/>
      <c r="P128" s="16"/>
      <c r="Q128" s="16"/>
      <c r="R128" s="16"/>
      <c r="S128" s="16"/>
      <c r="T128" s="16"/>
      <c r="U128" s="16"/>
      <c r="V128" s="16"/>
      <c r="W128" s="16"/>
    </row>
    <row r="129" spans="8:23" hidden="1">
      <c r="H129" s="16"/>
      <c r="J129" s="16"/>
      <c r="K129" s="16"/>
      <c r="L129" s="16"/>
      <c r="M129" s="16"/>
      <c r="N129" s="16"/>
      <c r="O129" s="16"/>
      <c r="P129" s="16"/>
      <c r="Q129" s="16"/>
      <c r="R129" s="16"/>
      <c r="S129" s="16"/>
      <c r="T129" s="16"/>
      <c r="U129" s="16"/>
      <c r="V129" s="16"/>
      <c r="W129" s="16"/>
    </row>
    <row r="130" spans="8:23" hidden="1">
      <c r="H130" s="16"/>
      <c r="J130" s="16"/>
      <c r="K130" s="16"/>
      <c r="L130" s="16"/>
      <c r="M130" s="16"/>
      <c r="N130" s="16"/>
      <c r="O130" s="16"/>
      <c r="P130" s="16"/>
      <c r="Q130" s="16"/>
      <c r="R130" s="16"/>
      <c r="S130" s="16"/>
      <c r="T130" s="16"/>
      <c r="U130" s="16"/>
      <c r="V130" s="16"/>
      <c r="W130" s="16"/>
    </row>
    <row r="131" spans="8:23" hidden="1">
      <c r="H131" s="16"/>
      <c r="J131" s="16"/>
      <c r="K131" s="16"/>
      <c r="L131" s="16"/>
      <c r="M131" s="16"/>
      <c r="N131" s="16"/>
      <c r="O131" s="16"/>
      <c r="P131" s="16"/>
      <c r="Q131" s="16"/>
      <c r="R131" s="16"/>
      <c r="S131" s="16"/>
      <c r="T131" s="16"/>
      <c r="U131" s="16"/>
      <c r="V131" s="16"/>
      <c r="W131" s="16"/>
    </row>
    <row r="132" spans="8:23" hidden="1">
      <c r="H132" s="16"/>
      <c r="J132" s="16"/>
      <c r="K132" s="16"/>
      <c r="L132" s="16"/>
      <c r="M132" s="16"/>
      <c r="N132" s="16"/>
      <c r="O132" s="16"/>
      <c r="P132" s="16"/>
      <c r="Q132" s="16"/>
      <c r="R132" s="16"/>
      <c r="S132" s="16"/>
      <c r="T132" s="16"/>
      <c r="U132" s="16"/>
      <c r="V132" s="16"/>
      <c r="W132" s="16"/>
    </row>
    <row r="133" spans="8:23" hidden="1">
      <c r="H133" s="16"/>
      <c r="J133" s="16"/>
      <c r="K133" s="16"/>
      <c r="L133" s="16"/>
      <c r="M133" s="16"/>
      <c r="N133" s="16"/>
      <c r="O133" s="16"/>
      <c r="P133" s="16"/>
      <c r="Q133" s="16"/>
      <c r="R133" s="16"/>
      <c r="S133" s="16"/>
      <c r="T133" s="16"/>
      <c r="U133" s="16"/>
      <c r="V133" s="16"/>
      <c r="W133" s="16"/>
    </row>
    <row r="134" spans="8:23" hidden="1">
      <c r="H134" s="16"/>
      <c r="J134" s="16"/>
      <c r="K134" s="16"/>
      <c r="L134" s="16"/>
      <c r="M134" s="16"/>
      <c r="N134" s="16"/>
      <c r="O134" s="16"/>
      <c r="P134" s="16"/>
      <c r="Q134" s="16"/>
      <c r="R134" s="16"/>
      <c r="S134" s="16"/>
      <c r="T134" s="16"/>
      <c r="U134" s="16"/>
      <c r="V134" s="16"/>
      <c r="W134" s="16"/>
    </row>
    <row r="135" spans="8:23" hidden="1">
      <c r="H135" s="16"/>
      <c r="J135" s="16"/>
      <c r="K135" s="16"/>
      <c r="L135" s="16"/>
      <c r="M135" s="16"/>
      <c r="N135" s="16"/>
      <c r="O135" s="16"/>
      <c r="P135" s="16"/>
      <c r="Q135" s="16"/>
      <c r="R135" s="16"/>
      <c r="S135" s="16"/>
      <c r="T135" s="16"/>
      <c r="U135" s="16"/>
      <c r="V135" s="16"/>
      <c r="W135" s="16"/>
    </row>
    <row r="136" spans="8:23" hidden="1">
      <c r="H136" s="16"/>
      <c r="J136" s="16"/>
      <c r="K136" s="16"/>
      <c r="L136" s="16"/>
      <c r="M136" s="16"/>
      <c r="N136" s="16"/>
      <c r="O136" s="16"/>
      <c r="P136" s="16"/>
      <c r="Q136" s="16"/>
      <c r="R136" s="16"/>
      <c r="S136" s="16"/>
      <c r="T136" s="16"/>
      <c r="U136" s="16"/>
      <c r="V136" s="16"/>
      <c r="W136" s="16"/>
    </row>
    <row r="137" spans="8:23" hidden="1">
      <c r="H137" s="16"/>
      <c r="J137" s="16"/>
      <c r="K137" s="16"/>
      <c r="L137" s="16"/>
      <c r="M137" s="16"/>
      <c r="N137" s="16"/>
      <c r="O137" s="16"/>
      <c r="P137" s="16"/>
      <c r="Q137" s="16"/>
      <c r="R137" s="16"/>
      <c r="S137" s="16"/>
      <c r="T137" s="16"/>
      <c r="U137" s="16"/>
      <c r="V137" s="16"/>
      <c r="W137" s="16"/>
    </row>
    <row r="138" spans="8:23" hidden="1">
      <c r="H138" s="16"/>
      <c r="J138" s="16"/>
      <c r="K138" s="16"/>
      <c r="L138" s="16"/>
      <c r="M138" s="16"/>
      <c r="N138" s="16"/>
      <c r="O138" s="16"/>
      <c r="P138" s="16"/>
      <c r="Q138" s="16"/>
      <c r="R138" s="16"/>
      <c r="S138" s="16"/>
      <c r="T138" s="16"/>
      <c r="U138" s="16"/>
      <c r="V138" s="16"/>
      <c r="W138" s="16"/>
    </row>
    <row r="139" spans="8:23" hidden="1">
      <c r="H139" s="16"/>
      <c r="J139" s="16"/>
      <c r="K139" s="16"/>
      <c r="L139" s="16"/>
      <c r="M139" s="16"/>
      <c r="N139" s="16"/>
      <c r="O139" s="16"/>
      <c r="P139" s="16"/>
      <c r="Q139" s="16"/>
      <c r="R139" s="16"/>
      <c r="S139" s="16"/>
      <c r="T139" s="16"/>
      <c r="U139" s="16"/>
      <c r="V139" s="16"/>
      <c r="W139" s="16"/>
    </row>
    <row r="140" spans="8:23" hidden="1">
      <c r="H140" s="16"/>
      <c r="J140" s="16"/>
      <c r="K140" s="16"/>
      <c r="L140" s="16"/>
      <c r="M140" s="16"/>
      <c r="N140" s="16"/>
      <c r="O140" s="16"/>
      <c r="P140" s="16"/>
      <c r="Q140" s="16"/>
      <c r="R140" s="16"/>
      <c r="S140" s="16"/>
      <c r="T140" s="16"/>
      <c r="U140" s="16"/>
      <c r="V140" s="16"/>
      <c r="W140" s="16"/>
    </row>
    <row r="141" spans="8:23" hidden="1">
      <c r="H141" s="16"/>
      <c r="J141" s="16"/>
      <c r="K141" s="16"/>
      <c r="L141" s="16"/>
      <c r="M141" s="16"/>
      <c r="N141" s="16"/>
      <c r="O141" s="16"/>
      <c r="P141" s="16"/>
      <c r="Q141" s="16"/>
      <c r="R141" s="16"/>
      <c r="S141" s="16"/>
      <c r="T141" s="16"/>
      <c r="U141" s="16"/>
      <c r="V141" s="16"/>
      <c r="W141" s="16"/>
    </row>
    <row r="142" spans="8:23" hidden="1">
      <c r="H142" s="16"/>
      <c r="J142" s="16"/>
      <c r="K142" s="16"/>
      <c r="L142" s="16"/>
      <c r="M142" s="16"/>
      <c r="N142" s="16"/>
      <c r="O142" s="16"/>
      <c r="P142" s="16"/>
      <c r="Q142" s="16"/>
      <c r="R142" s="16"/>
      <c r="S142" s="16"/>
      <c r="T142" s="16"/>
      <c r="U142" s="16"/>
      <c r="V142" s="16"/>
      <c r="W142" s="16"/>
    </row>
    <row r="143" spans="8:23" hidden="1">
      <c r="H143" s="16"/>
      <c r="J143" s="16"/>
      <c r="K143" s="16"/>
      <c r="L143" s="16"/>
      <c r="M143" s="16"/>
      <c r="N143" s="16"/>
      <c r="O143" s="16"/>
      <c r="P143" s="16"/>
      <c r="Q143" s="16"/>
      <c r="R143" s="16"/>
      <c r="S143" s="16"/>
      <c r="T143" s="16"/>
      <c r="U143" s="16"/>
      <c r="V143" s="16"/>
      <c r="W143" s="16"/>
    </row>
    <row r="144" spans="8:23" hidden="1">
      <c r="H144" s="16"/>
      <c r="J144" s="16"/>
      <c r="K144" s="16"/>
      <c r="L144" s="16"/>
      <c r="M144" s="16"/>
      <c r="N144" s="16"/>
      <c r="O144" s="16"/>
      <c r="P144" s="16"/>
      <c r="Q144" s="16"/>
      <c r="R144" s="16"/>
      <c r="S144" s="16"/>
      <c r="T144" s="16"/>
      <c r="U144" s="16"/>
      <c r="V144" s="16"/>
      <c r="W144" s="16"/>
    </row>
    <row r="145" spans="8:23" hidden="1">
      <c r="H145" s="16"/>
      <c r="J145" s="16"/>
      <c r="K145" s="16"/>
      <c r="L145" s="16"/>
      <c r="M145" s="16"/>
      <c r="N145" s="16"/>
      <c r="O145" s="16"/>
      <c r="P145" s="16"/>
      <c r="Q145" s="16"/>
      <c r="R145" s="16"/>
      <c r="S145" s="16"/>
      <c r="T145" s="16"/>
      <c r="U145" s="16"/>
      <c r="V145" s="16"/>
      <c r="W145" s="16"/>
    </row>
    <row r="146" spans="8:23" hidden="1">
      <c r="H146" s="16"/>
      <c r="J146" s="16"/>
      <c r="K146" s="16"/>
      <c r="L146" s="16"/>
      <c r="M146" s="16"/>
      <c r="N146" s="16"/>
      <c r="O146" s="16"/>
      <c r="P146" s="16"/>
      <c r="Q146" s="16"/>
      <c r="R146" s="16"/>
      <c r="S146" s="16"/>
      <c r="T146" s="16"/>
      <c r="U146" s="16"/>
      <c r="V146" s="16"/>
      <c r="W146" s="16"/>
    </row>
    <row r="147" spans="8:23" hidden="1">
      <c r="H147" s="16"/>
      <c r="J147" s="16"/>
      <c r="K147" s="16"/>
      <c r="L147" s="16"/>
      <c r="M147" s="16"/>
      <c r="N147" s="16"/>
      <c r="O147" s="16"/>
      <c r="P147" s="16"/>
      <c r="Q147" s="16"/>
      <c r="R147" s="16"/>
      <c r="S147" s="16"/>
      <c r="T147" s="16"/>
      <c r="U147" s="16"/>
      <c r="V147" s="16"/>
      <c r="W147" s="16"/>
    </row>
    <row r="148" spans="8:23" hidden="1">
      <c r="H148" s="16"/>
      <c r="J148" s="16"/>
      <c r="K148" s="16"/>
      <c r="L148" s="16"/>
      <c r="M148" s="16"/>
      <c r="N148" s="16"/>
      <c r="O148" s="16"/>
      <c r="P148" s="16"/>
      <c r="Q148" s="16"/>
      <c r="R148" s="16"/>
      <c r="S148" s="16"/>
      <c r="T148" s="16"/>
      <c r="U148" s="16"/>
      <c r="V148" s="16"/>
      <c r="W148" s="16"/>
    </row>
    <row r="149" spans="8:23" hidden="1">
      <c r="H149" s="16"/>
      <c r="J149" s="16"/>
      <c r="K149" s="16"/>
      <c r="L149" s="16"/>
      <c r="M149" s="16"/>
      <c r="N149" s="16"/>
      <c r="O149" s="16"/>
      <c r="P149" s="16"/>
      <c r="Q149" s="16"/>
      <c r="R149" s="16"/>
      <c r="S149" s="16"/>
      <c r="T149" s="16"/>
      <c r="U149" s="16"/>
      <c r="V149" s="16"/>
      <c r="W149" s="16"/>
    </row>
    <row r="150" spans="8:23" hidden="1">
      <c r="H150" s="16"/>
      <c r="J150" s="16"/>
      <c r="K150" s="16"/>
      <c r="L150" s="16"/>
      <c r="M150" s="16"/>
      <c r="N150" s="16"/>
      <c r="O150" s="16"/>
      <c r="P150" s="16"/>
      <c r="Q150" s="16"/>
      <c r="R150" s="16"/>
      <c r="S150" s="16"/>
      <c r="T150" s="16"/>
      <c r="U150" s="16"/>
      <c r="V150" s="16"/>
      <c r="W150" s="16"/>
    </row>
    <row r="151" spans="8:23" hidden="1">
      <c r="H151" s="16"/>
      <c r="J151" s="16"/>
      <c r="K151" s="16"/>
      <c r="L151" s="16"/>
      <c r="M151" s="16"/>
      <c r="N151" s="16"/>
      <c r="O151" s="16"/>
      <c r="P151" s="16"/>
      <c r="Q151" s="16"/>
      <c r="R151" s="16"/>
      <c r="S151" s="16"/>
      <c r="T151" s="16"/>
      <c r="U151" s="16"/>
      <c r="V151" s="16"/>
      <c r="W151" s="16"/>
    </row>
    <row r="152" spans="8:23" hidden="1">
      <c r="H152" s="16"/>
      <c r="J152" s="16"/>
      <c r="K152" s="16"/>
      <c r="L152" s="16"/>
      <c r="M152" s="16"/>
      <c r="N152" s="16"/>
      <c r="O152" s="16"/>
      <c r="P152" s="16"/>
      <c r="Q152" s="16"/>
      <c r="R152" s="16"/>
      <c r="S152" s="16"/>
      <c r="T152" s="16"/>
      <c r="U152" s="16"/>
      <c r="V152" s="16"/>
      <c r="W152" s="16"/>
    </row>
    <row r="153" spans="8:23" hidden="1">
      <c r="H153" s="16"/>
      <c r="J153" s="16"/>
      <c r="K153" s="16"/>
      <c r="L153" s="16"/>
      <c r="M153" s="16"/>
      <c r="N153" s="16"/>
      <c r="O153" s="16"/>
      <c r="P153" s="16"/>
      <c r="Q153" s="16"/>
      <c r="R153" s="16"/>
      <c r="S153" s="16"/>
      <c r="T153" s="16"/>
      <c r="U153" s="16"/>
      <c r="V153" s="16"/>
      <c r="W153" s="16"/>
    </row>
    <row r="154" spans="8:23" hidden="1">
      <c r="H154" s="16"/>
      <c r="J154" s="16"/>
      <c r="K154" s="16"/>
      <c r="L154" s="16"/>
      <c r="M154" s="16"/>
      <c r="N154" s="16"/>
      <c r="O154" s="16"/>
      <c r="P154" s="16"/>
      <c r="Q154" s="16"/>
      <c r="R154" s="16"/>
      <c r="S154" s="16"/>
      <c r="T154" s="16"/>
      <c r="U154" s="16"/>
      <c r="V154" s="16"/>
      <c r="W154" s="16"/>
    </row>
    <row r="155" spans="8:23" hidden="1">
      <c r="H155" s="16"/>
      <c r="J155" s="16"/>
      <c r="K155" s="16"/>
      <c r="L155" s="16"/>
      <c r="M155" s="16"/>
      <c r="N155" s="16"/>
      <c r="O155" s="16"/>
      <c r="P155" s="16"/>
      <c r="Q155" s="16"/>
      <c r="R155" s="16"/>
      <c r="S155" s="16"/>
      <c r="T155" s="16"/>
      <c r="U155" s="16"/>
      <c r="V155" s="16"/>
      <c r="W155" s="16"/>
    </row>
    <row r="156" spans="8:23" hidden="1">
      <c r="H156" s="16"/>
      <c r="J156" s="16"/>
      <c r="K156" s="16"/>
      <c r="L156" s="16"/>
      <c r="M156" s="16"/>
      <c r="N156" s="16"/>
      <c r="O156" s="16"/>
      <c r="P156" s="16"/>
      <c r="Q156" s="16"/>
      <c r="R156" s="16"/>
      <c r="S156" s="16"/>
      <c r="T156" s="16"/>
      <c r="U156" s="16"/>
      <c r="V156" s="16"/>
      <c r="W156" s="16"/>
    </row>
    <row r="157" spans="8:23" hidden="1">
      <c r="H157" s="16"/>
      <c r="J157" s="16"/>
      <c r="K157" s="16"/>
      <c r="L157" s="16"/>
      <c r="M157" s="16"/>
      <c r="N157" s="16"/>
      <c r="O157" s="16"/>
      <c r="P157" s="16"/>
      <c r="Q157" s="16"/>
      <c r="R157" s="16"/>
      <c r="S157" s="16"/>
      <c r="T157" s="16"/>
      <c r="U157" s="16"/>
      <c r="V157" s="16"/>
      <c r="W157" s="16"/>
    </row>
    <row r="158" spans="8:23" hidden="1">
      <c r="H158" s="16"/>
      <c r="J158" s="16"/>
      <c r="K158" s="16"/>
      <c r="L158" s="16"/>
      <c r="M158" s="16"/>
      <c r="N158" s="16"/>
      <c r="O158" s="16"/>
      <c r="P158" s="16"/>
      <c r="Q158" s="16"/>
      <c r="R158" s="16"/>
      <c r="S158" s="16"/>
      <c r="T158" s="16"/>
      <c r="U158" s="16"/>
      <c r="V158" s="16"/>
      <c r="W158" s="16"/>
    </row>
    <row r="159" spans="8:23" hidden="1">
      <c r="H159" s="16"/>
      <c r="J159" s="16"/>
      <c r="K159" s="16"/>
      <c r="L159" s="16"/>
      <c r="M159" s="16"/>
      <c r="N159" s="16"/>
      <c r="O159" s="16"/>
      <c r="P159" s="16"/>
      <c r="Q159" s="16"/>
      <c r="R159" s="16"/>
      <c r="S159" s="16"/>
      <c r="T159" s="16"/>
      <c r="U159" s="16"/>
      <c r="V159" s="16"/>
      <c r="W159" s="16"/>
    </row>
    <row r="160" spans="8:23" hidden="1">
      <c r="H160" s="16"/>
      <c r="J160" s="16"/>
      <c r="K160" s="16"/>
      <c r="L160" s="16"/>
      <c r="M160" s="16"/>
      <c r="N160" s="16"/>
      <c r="O160" s="16"/>
      <c r="P160" s="16"/>
      <c r="Q160" s="16"/>
      <c r="R160" s="16"/>
      <c r="S160" s="16"/>
      <c r="T160" s="16"/>
      <c r="U160" s="16"/>
      <c r="V160" s="16"/>
      <c r="W160" s="16"/>
    </row>
    <row r="161" spans="8:23" hidden="1">
      <c r="H161" s="16"/>
      <c r="J161" s="16"/>
      <c r="K161" s="16"/>
      <c r="L161" s="16"/>
      <c r="M161" s="16"/>
      <c r="N161" s="16"/>
      <c r="O161" s="16"/>
      <c r="P161" s="16"/>
      <c r="Q161" s="16"/>
      <c r="R161" s="16"/>
      <c r="S161" s="16"/>
      <c r="T161" s="16"/>
      <c r="U161" s="16"/>
      <c r="V161" s="16"/>
      <c r="W161" s="16"/>
    </row>
    <row r="162" spans="8:23" hidden="1">
      <c r="H162" s="16"/>
      <c r="J162" s="16"/>
      <c r="K162" s="16"/>
      <c r="L162" s="16"/>
      <c r="M162" s="16"/>
      <c r="N162" s="16"/>
      <c r="O162" s="16"/>
      <c r="P162" s="16"/>
      <c r="Q162" s="16"/>
      <c r="R162" s="16"/>
      <c r="S162" s="16"/>
      <c r="T162" s="16"/>
      <c r="U162" s="16"/>
      <c r="V162" s="16"/>
      <c r="W162" s="16"/>
    </row>
    <row r="163" spans="8:23" hidden="1">
      <c r="H163" s="16"/>
      <c r="J163" s="16"/>
      <c r="K163" s="16"/>
      <c r="L163" s="16"/>
      <c r="M163" s="16"/>
      <c r="N163" s="16"/>
      <c r="O163" s="16"/>
      <c r="P163" s="16"/>
      <c r="Q163" s="16"/>
      <c r="R163" s="16"/>
      <c r="S163" s="16"/>
      <c r="T163" s="16"/>
      <c r="U163" s="16"/>
      <c r="V163" s="16"/>
      <c r="W163" s="16"/>
    </row>
    <row r="164" spans="8:23" hidden="1">
      <c r="H164" s="16"/>
      <c r="J164" s="16"/>
      <c r="K164" s="16"/>
      <c r="L164" s="16"/>
      <c r="M164" s="16"/>
      <c r="N164" s="16"/>
      <c r="O164" s="16"/>
      <c r="P164" s="16"/>
      <c r="Q164" s="16"/>
      <c r="R164" s="16"/>
      <c r="S164" s="16"/>
      <c r="T164" s="16"/>
      <c r="U164" s="16"/>
      <c r="V164" s="16"/>
      <c r="W164" s="16"/>
    </row>
    <row r="165" spans="8:23" hidden="1">
      <c r="H165" s="16"/>
      <c r="J165" s="16"/>
      <c r="K165" s="16"/>
      <c r="L165" s="16"/>
      <c r="M165" s="16"/>
      <c r="N165" s="16"/>
      <c r="O165" s="16"/>
      <c r="P165" s="16"/>
      <c r="Q165" s="16"/>
      <c r="R165" s="16"/>
      <c r="S165" s="16"/>
      <c r="T165" s="16"/>
      <c r="U165" s="16"/>
      <c r="V165" s="16"/>
      <c r="W165" s="16"/>
    </row>
    <row r="166" spans="8:23" hidden="1">
      <c r="H166" s="16"/>
      <c r="J166" s="16"/>
      <c r="K166" s="16"/>
      <c r="L166" s="16"/>
      <c r="M166" s="16"/>
      <c r="N166" s="16"/>
      <c r="O166" s="16"/>
      <c r="P166" s="16"/>
      <c r="Q166" s="16"/>
      <c r="R166" s="16"/>
      <c r="S166" s="16"/>
      <c r="T166" s="16"/>
      <c r="U166" s="16"/>
      <c r="V166" s="16"/>
      <c r="W166" s="16"/>
    </row>
    <row r="167" spans="8:23" hidden="1">
      <c r="H167" s="16"/>
      <c r="J167" s="16"/>
      <c r="K167" s="16"/>
      <c r="L167" s="16"/>
      <c r="M167" s="16"/>
      <c r="N167" s="16"/>
      <c r="O167" s="16"/>
      <c r="P167" s="16"/>
      <c r="Q167" s="16"/>
      <c r="R167" s="16"/>
      <c r="S167" s="16"/>
      <c r="T167" s="16"/>
      <c r="U167" s="16"/>
      <c r="V167" s="16"/>
      <c r="W167" s="16"/>
    </row>
    <row r="168" spans="8:23" hidden="1">
      <c r="H168" s="16"/>
      <c r="J168" s="16"/>
      <c r="K168" s="16"/>
      <c r="L168" s="16"/>
      <c r="M168" s="16"/>
      <c r="N168" s="16"/>
      <c r="O168" s="16"/>
      <c r="P168" s="16"/>
      <c r="Q168" s="16"/>
      <c r="R168" s="16"/>
      <c r="S168" s="16"/>
      <c r="T168" s="16"/>
      <c r="U168" s="16"/>
      <c r="V168" s="16"/>
      <c r="W168" s="16"/>
    </row>
    <row r="169" spans="8:23" hidden="1">
      <c r="H169" s="16"/>
      <c r="J169" s="16"/>
      <c r="K169" s="16"/>
      <c r="L169" s="16"/>
      <c r="M169" s="16"/>
      <c r="N169" s="16"/>
      <c r="O169" s="16"/>
      <c r="P169" s="16"/>
      <c r="Q169" s="16"/>
      <c r="R169" s="16"/>
      <c r="S169" s="16"/>
      <c r="T169" s="16"/>
      <c r="U169" s="16"/>
      <c r="V169" s="16"/>
      <c r="W169" s="16"/>
    </row>
    <row r="170" spans="8:23" hidden="1">
      <c r="H170" s="16"/>
      <c r="J170" s="16"/>
      <c r="K170" s="16"/>
      <c r="L170" s="16"/>
      <c r="M170" s="16"/>
      <c r="N170" s="16"/>
      <c r="O170" s="16"/>
      <c r="P170" s="16"/>
      <c r="Q170" s="16"/>
      <c r="R170" s="16"/>
      <c r="S170" s="16"/>
      <c r="T170" s="16"/>
      <c r="U170" s="16"/>
      <c r="V170" s="16"/>
      <c r="W170" s="16"/>
    </row>
    <row r="171" spans="8:23" hidden="1">
      <c r="H171" s="16"/>
      <c r="J171" s="16"/>
      <c r="K171" s="16"/>
      <c r="L171" s="16"/>
      <c r="M171" s="16"/>
      <c r="N171" s="16"/>
      <c r="O171" s="16"/>
      <c r="P171" s="16"/>
      <c r="Q171" s="16"/>
      <c r="R171" s="16"/>
      <c r="S171" s="16"/>
      <c r="T171" s="16"/>
      <c r="U171" s="16"/>
      <c r="V171" s="16"/>
      <c r="W171" s="16"/>
    </row>
    <row r="172" spans="8:23" hidden="1">
      <c r="H172" s="16"/>
      <c r="J172" s="16"/>
      <c r="K172" s="16"/>
      <c r="L172" s="16"/>
      <c r="M172" s="16"/>
      <c r="N172" s="16"/>
      <c r="O172" s="16"/>
      <c r="P172" s="16"/>
      <c r="Q172" s="16"/>
      <c r="R172" s="16"/>
      <c r="S172" s="16"/>
      <c r="T172" s="16"/>
      <c r="U172" s="16"/>
      <c r="V172" s="16"/>
      <c r="W172" s="16"/>
    </row>
    <row r="173" spans="8:23" hidden="1">
      <c r="H173" s="16"/>
      <c r="J173" s="16"/>
      <c r="K173" s="16"/>
      <c r="L173" s="16"/>
      <c r="M173" s="16"/>
      <c r="N173" s="16"/>
      <c r="O173" s="16"/>
      <c r="P173" s="16"/>
      <c r="Q173" s="16"/>
      <c r="R173" s="16"/>
      <c r="S173" s="16"/>
      <c r="T173" s="16"/>
      <c r="U173" s="16"/>
      <c r="V173" s="16"/>
      <c r="W173" s="16"/>
    </row>
    <row r="174" spans="8:23" hidden="1">
      <c r="H174" s="16"/>
      <c r="J174" s="16"/>
      <c r="K174" s="16"/>
      <c r="L174" s="16"/>
      <c r="M174" s="16"/>
      <c r="N174" s="16"/>
      <c r="O174" s="16"/>
      <c r="P174" s="16"/>
      <c r="Q174" s="16"/>
      <c r="R174" s="16"/>
      <c r="S174" s="16"/>
      <c r="T174" s="16"/>
      <c r="U174" s="16"/>
      <c r="V174" s="16"/>
      <c r="W174" s="16"/>
    </row>
    <row r="175" spans="8:23" hidden="1">
      <c r="H175" s="16"/>
      <c r="J175" s="16"/>
      <c r="K175" s="16"/>
      <c r="L175" s="16"/>
      <c r="M175" s="16"/>
      <c r="N175" s="16"/>
      <c r="O175" s="16"/>
      <c r="P175" s="16"/>
      <c r="Q175" s="16"/>
      <c r="R175" s="16"/>
      <c r="S175" s="16"/>
      <c r="T175" s="16"/>
      <c r="U175" s="16"/>
      <c r="V175" s="16"/>
      <c r="W175" s="16"/>
    </row>
    <row r="176" spans="8:23" hidden="1">
      <c r="H176" s="16"/>
      <c r="J176" s="16"/>
      <c r="K176" s="16"/>
      <c r="L176" s="16"/>
      <c r="M176" s="16"/>
      <c r="N176" s="16"/>
      <c r="O176" s="16"/>
      <c r="P176" s="16"/>
      <c r="Q176" s="16"/>
      <c r="R176" s="16"/>
      <c r="S176" s="16"/>
      <c r="T176" s="16"/>
      <c r="U176" s="16"/>
      <c r="V176" s="16"/>
      <c r="W176" s="16"/>
    </row>
    <row r="177" spans="8:23" hidden="1">
      <c r="H177" s="16"/>
      <c r="J177" s="16"/>
      <c r="K177" s="16"/>
      <c r="L177" s="16"/>
      <c r="M177" s="16"/>
      <c r="N177" s="16"/>
      <c r="O177" s="16"/>
      <c r="P177" s="16"/>
      <c r="Q177" s="16"/>
      <c r="R177" s="16"/>
      <c r="S177" s="16"/>
      <c r="T177" s="16"/>
      <c r="U177" s="16"/>
      <c r="V177" s="16"/>
      <c r="W177" s="16"/>
    </row>
    <row r="178" spans="8:23" hidden="1">
      <c r="H178" s="16"/>
      <c r="J178" s="16"/>
      <c r="K178" s="16"/>
      <c r="L178" s="16"/>
      <c r="M178" s="16"/>
      <c r="N178" s="16"/>
      <c r="O178" s="16"/>
      <c r="P178" s="16"/>
      <c r="Q178" s="16"/>
      <c r="R178" s="16"/>
      <c r="S178" s="16"/>
      <c r="T178" s="16"/>
      <c r="U178" s="16"/>
      <c r="V178" s="16"/>
      <c r="W178" s="16"/>
    </row>
    <row r="179" spans="8:23" hidden="1">
      <c r="H179" s="16"/>
      <c r="J179" s="16"/>
      <c r="K179" s="16"/>
      <c r="L179" s="16"/>
      <c r="M179" s="16"/>
      <c r="N179" s="16"/>
      <c r="O179" s="16"/>
      <c r="P179" s="16"/>
      <c r="Q179" s="16"/>
      <c r="R179" s="16"/>
      <c r="S179" s="16"/>
      <c r="T179" s="16"/>
      <c r="U179" s="16"/>
      <c r="V179" s="16"/>
      <c r="W179" s="16"/>
    </row>
    <row r="180" spans="8:23" hidden="1">
      <c r="H180" s="16"/>
      <c r="J180" s="16"/>
      <c r="K180" s="16"/>
      <c r="L180" s="16"/>
      <c r="M180" s="16"/>
      <c r="N180" s="16"/>
      <c r="O180" s="16"/>
      <c r="P180" s="16"/>
      <c r="Q180" s="16"/>
      <c r="R180" s="16"/>
      <c r="S180" s="16"/>
      <c r="T180" s="16"/>
      <c r="U180" s="16"/>
      <c r="V180" s="16"/>
      <c r="W180" s="16"/>
    </row>
    <row r="181" spans="8:23" hidden="1">
      <c r="H181" s="16"/>
      <c r="J181" s="16"/>
      <c r="K181" s="16"/>
      <c r="L181" s="16"/>
      <c r="M181" s="16"/>
      <c r="N181" s="16"/>
      <c r="O181" s="16"/>
      <c r="P181" s="16"/>
      <c r="Q181" s="16"/>
      <c r="R181" s="16"/>
      <c r="S181" s="16"/>
      <c r="T181" s="16"/>
      <c r="U181" s="16"/>
      <c r="V181" s="16"/>
      <c r="W181" s="16"/>
    </row>
    <row r="182" spans="8:23" hidden="1">
      <c r="H182" s="16"/>
      <c r="J182" s="16"/>
      <c r="K182" s="16"/>
      <c r="L182" s="16"/>
      <c r="M182" s="16"/>
      <c r="N182" s="16"/>
      <c r="O182" s="16"/>
      <c r="P182" s="16"/>
      <c r="Q182" s="16"/>
      <c r="R182" s="16"/>
      <c r="S182" s="16"/>
      <c r="T182" s="16"/>
      <c r="U182" s="16"/>
      <c r="V182" s="16"/>
      <c r="W182" s="16"/>
    </row>
    <row r="183" spans="8:23" hidden="1">
      <c r="H183" s="16"/>
      <c r="J183" s="16"/>
      <c r="K183" s="16"/>
      <c r="L183" s="16"/>
      <c r="M183" s="16"/>
      <c r="N183" s="16"/>
      <c r="O183" s="16"/>
      <c r="P183" s="16"/>
      <c r="Q183" s="16"/>
      <c r="R183" s="16"/>
      <c r="S183" s="16"/>
      <c r="T183" s="16"/>
      <c r="U183" s="16"/>
      <c r="V183" s="16"/>
      <c r="W183" s="16"/>
    </row>
    <row r="184" spans="8:23" hidden="1">
      <c r="H184" s="16"/>
      <c r="J184" s="16"/>
      <c r="K184" s="16"/>
      <c r="L184" s="16"/>
      <c r="M184" s="16"/>
      <c r="N184" s="16"/>
      <c r="O184" s="16"/>
      <c r="P184" s="16"/>
      <c r="Q184" s="16"/>
      <c r="R184" s="16"/>
      <c r="S184" s="16"/>
      <c r="T184" s="16"/>
      <c r="U184" s="16"/>
      <c r="V184" s="16"/>
      <c r="W184" s="16"/>
    </row>
    <row r="185" spans="8:23" hidden="1">
      <c r="H185" s="16"/>
      <c r="J185" s="16"/>
      <c r="K185" s="16"/>
      <c r="L185" s="16"/>
      <c r="M185" s="16"/>
      <c r="N185" s="16"/>
      <c r="O185" s="16"/>
      <c r="P185" s="16"/>
      <c r="Q185" s="16"/>
      <c r="R185" s="16"/>
      <c r="S185" s="16"/>
      <c r="T185" s="16"/>
      <c r="U185" s="16"/>
      <c r="V185" s="16"/>
      <c r="W185" s="16"/>
    </row>
    <row r="186" spans="8:23" hidden="1">
      <c r="H186" s="16"/>
      <c r="J186" s="16"/>
      <c r="K186" s="16"/>
      <c r="L186" s="16"/>
      <c r="M186" s="16"/>
      <c r="N186" s="16"/>
      <c r="O186" s="16"/>
      <c r="P186" s="16"/>
      <c r="Q186" s="16"/>
      <c r="R186" s="16"/>
      <c r="S186" s="16"/>
      <c r="T186" s="16"/>
      <c r="U186" s="16"/>
      <c r="V186" s="16"/>
      <c r="W186" s="16"/>
    </row>
    <row r="187" spans="8:23" hidden="1">
      <c r="H187" s="16"/>
      <c r="J187" s="16"/>
      <c r="K187" s="16"/>
      <c r="L187" s="16"/>
      <c r="M187" s="16"/>
      <c r="N187" s="16"/>
      <c r="O187" s="16"/>
      <c r="P187" s="16"/>
      <c r="Q187" s="16"/>
      <c r="R187" s="16"/>
      <c r="S187" s="16"/>
      <c r="T187" s="16"/>
      <c r="U187" s="16"/>
      <c r="V187" s="16"/>
      <c r="W187" s="16"/>
    </row>
    <row r="188" spans="8:23" hidden="1">
      <c r="H188" s="16"/>
      <c r="J188" s="16"/>
      <c r="K188" s="16"/>
      <c r="L188" s="16"/>
      <c r="M188" s="16"/>
      <c r="N188" s="16"/>
      <c r="O188" s="16"/>
      <c r="P188" s="16"/>
      <c r="Q188" s="16"/>
      <c r="R188" s="16"/>
      <c r="S188" s="16"/>
      <c r="T188" s="16"/>
      <c r="U188" s="16"/>
      <c r="V188" s="16"/>
      <c r="W188" s="16"/>
    </row>
    <row r="189" spans="8:23" hidden="1">
      <c r="H189" s="16"/>
      <c r="J189" s="16"/>
      <c r="K189" s="16"/>
      <c r="L189" s="16"/>
      <c r="M189" s="16"/>
      <c r="N189" s="16"/>
      <c r="O189" s="16"/>
      <c r="P189" s="16"/>
      <c r="Q189" s="16"/>
      <c r="R189" s="16"/>
      <c r="S189" s="16"/>
      <c r="T189" s="16"/>
      <c r="U189" s="16"/>
      <c r="V189" s="16"/>
      <c r="W189" s="16"/>
    </row>
    <row r="190" spans="8:23" hidden="1">
      <c r="H190" s="16"/>
      <c r="J190" s="16"/>
      <c r="K190" s="16"/>
      <c r="L190" s="16"/>
      <c r="M190" s="16"/>
      <c r="N190" s="16"/>
      <c r="O190" s="16"/>
      <c r="P190" s="16"/>
      <c r="Q190" s="16"/>
      <c r="R190" s="16"/>
      <c r="S190" s="16"/>
      <c r="T190" s="16"/>
      <c r="U190" s="16"/>
      <c r="V190" s="16"/>
      <c r="W190" s="16"/>
    </row>
    <row r="191" spans="8:23" hidden="1">
      <c r="H191" s="16"/>
      <c r="J191" s="16"/>
      <c r="K191" s="16"/>
      <c r="L191" s="16"/>
      <c r="M191" s="16"/>
      <c r="N191" s="16"/>
      <c r="O191" s="16"/>
      <c r="P191" s="16"/>
      <c r="Q191" s="16"/>
      <c r="R191" s="16"/>
      <c r="S191" s="16"/>
      <c r="T191" s="16"/>
      <c r="U191" s="16"/>
      <c r="V191" s="16"/>
      <c r="W191" s="16"/>
    </row>
    <row r="192" spans="8:23" hidden="1">
      <c r="H192" s="16"/>
      <c r="J192" s="16"/>
      <c r="K192" s="16"/>
      <c r="L192" s="16"/>
      <c r="M192" s="16"/>
      <c r="N192" s="16"/>
      <c r="O192" s="16"/>
      <c r="P192" s="16"/>
      <c r="Q192" s="16"/>
      <c r="R192" s="16"/>
      <c r="S192" s="16"/>
      <c r="T192" s="16"/>
      <c r="U192" s="16"/>
      <c r="V192" s="16"/>
      <c r="W192" s="16"/>
    </row>
    <row r="193" spans="8:23" hidden="1">
      <c r="H193" s="16"/>
      <c r="J193" s="16"/>
      <c r="K193" s="16"/>
      <c r="L193" s="16"/>
      <c r="M193" s="16"/>
      <c r="N193" s="16"/>
      <c r="O193" s="16"/>
      <c r="P193" s="16"/>
      <c r="Q193" s="16"/>
      <c r="R193" s="16"/>
      <c r="S193" s="16"/>
      <c r="T193" s="16"/>
      <c r="U193" s="16"/>
      <c r="V193" s="16"/>
      <c r="W193" s="16"/>
    </row>
    <row r="194" spans="8:23" hidden="1">
      <c r="H194" s="16"/>
      <c r="J194" s="16"/>
      <c r="K194" s="16"/>
      <c r="L194" s="16"/>
      <c r="M194" s="16"/>
      <c r="N194" s="16"/>
      <c r="O194" s="16"/>
      <c r="P194" s="16"/>
      <c r="Q194" s="16"/>
      <c r="R194" s="16"/>
      <c r="S194" s="16"/>
      <c r="T194" s="16"/>
      <c r="U194" s="16"/>
      <c r="V194" s="16"/>
      <c r="W194" s="16"/>
    </row>
    <row r="195" spans="8:23" hidden="1">
      <c r="H195" s="16"/>
      <c r="J195" s="16"/>
      <c r="K195" s="16"/>
      <c r="L195" s="16"/>
      <c r="M195" s="16"/>
      <c r="N195" s="16"/>
      <c r="O195" s="16"/>
      <c r="P195" s="16"/>
      <c r="Q195" s="16"/>
      <c r="R195" s="16"/>
      <c r="S195" s="16"/>
      <c r="T195" s="16"/>
      <c r="U195" s="16"/>
      <c r="V195" s="16"/>
      <c r="W195" s="16"/>
    </row>
    <row r="196" spans="8:23" hidden="1">
      <c r="H196" s="16"/>
      <c r="J196" s="16"/>
      <c r="K196" s="16"/>
      <c r="L196" s="16"/>
      <c r="M196" s="16"/>
      <c r="N196" s="16"/>
      <c r="O196" s="16"/>
      <c r="P196" s="16"/>
      <c r="Q196" s="16"/>
      <c r="R196" s="16"/>
      <c r="S196" s="16"/>
      <c r="T196" s="16"/>
      <c r="U196" s="16"/>
      <c r="V196" s="16"/>
      <c r="W196" s="16"/>
    </row>
    <row r="197" spans="8:23" hidden="1">
      <c r="H197" s="16"/>
      <c r="J197" s="16"/>
      <c r="K197" s="16"/>
      <c r="L197" s="16"/>
      <c r="M197" s="16"/>
      <c r="N197" s="16"/>
      <c r="O197" s="16"/>
      <c r="P197" s="16"/>
      <c r="Q197" s="16"/>
      <c r="R197" s="16"/>
      <c r="S197" s="16"/>
      <c r="T197" s="16"/>
      <c r="U197" s="16"/>
      <c r="V197" s="16"/>
      <c r="W197" s="16"/>
    </row>
    <row r="198" spans="8:23" hidden="1">
      <c r="H198" s="16"/>
      <c r="J198" s="16"/>
      <c r="K198" s="16"/>
      <c r="L198" s="16"/>
      <c r="M198" s="16"/>
      <c r="N198" s="16"/>
      <c r="O198" s="16"/>
      <c r="P198" s="16"/>
      <c r="Q198" s="16"/>
      <c r="R198" s="16"/>
      <c r="S198" s="16"/>
      <c r="T198" s="16"/>
      <c r="U198" s="16"/>
      <c r="V198" s="16"/>
      <c r="W198" s="16"/>
    </row>
    <row r="199" spans="8:23" hidden="1">
      <c r="H199" s="16"/>
      <c r="J199" s="16"/>
      <c r="K199" s="16"/>
      <c r="L199" s="16"/>
      <c r="M199" s="16"/>
      <c r="N199" s="16"/>
      <c r="O199" s="16"/>
      <c r="P199" s="16"/>
      <c r="Q199" s="16"/>
      <c r="R199" s="16"/>
      <c r="S199" s="16"/>
      <c r="T199" s="16"/>
      <c r="U199" s="16"/>
      <c r="V199" s="16"/>
      <c r="W199" s="16"/>
    </row>
    <row r="200" spans="8:23" hidden="1">
      <c r="H200" s="16"/>
      <c r="J200" s="16"/>
      <c r="K200" s="16"/>
      <c r="L200" s="16"/>
      <c r="M200" s="16"/>
      <c r="N200" s="16"/>
      <c r="O200" s="16"/>
      <c r="P200" s="16"/>
      <c r="Q200" s="16"/>
      <c r="R200" s="16"/>
      <c r="S200" s="16"/>
      <c r="T200" s="16"/>
      <c r="U200" s="16"/>
      <c r="V200" s="16"/>
      <c r="W200" s="16"/>
    </row>
    <row r="201" spans="8:23" hidden="1">
      <c r="H201" s="16"/>
      <c r="J201" s="16"/>
      <c r="K201" s="16"/>
      <c r="L201" s="16"/>
      <c r="M201" s="16"/>
      <c r="N201" s="16"/>
      <c r="O201" s="16"/>
      <c r="P201" s="16"/>
      <c r="Q201" s="16"/>
      <c r="R201" s="16"/>
      <c r="S201" s="16"/>
      <c r="T201" s="16"/>
      <c r="U201" s="16"/>
      <c r="V201" s="16"/>
      <c r="W201" s="16"/>
    </row>
    <row r="202" spans="8:23" hidden="1">
      <c r="H202" s="16"/>
      <c r="J202" s="16"/>
      <c r="K202" s="16"/>
      <c r="L202" s="16"/>
      <c r="M202" s="16"/>
      <c r="N202" s="16"/>
      <c r="O202" s="16"/>
      <c r="P202" s="16"/>
      <c r="Q202" s="16"/>
      <c r="R202" s="16"/>
      <c r="S202" s="16"/>
      <c r="T202" s="16"/>
      <c r="U202" s="16"/>
      <c r="V202" s="16"/>
      <c r="W202" s="16"/>
    </row>
    <row r="203" spans="8:23" hidden="1">
      <c r="H203" s="16"/>
      <c r="J203" s="16"/>
      <c r="K203" s="16"/>
      <c r="L203" s="16"/>
      <c r="M203" s="16"/>
      <c r="N203" s="16"/>
      <c r="O203" s="16"/>
      <c r="P203" s="16"/>
      <c r="Q203" s="16"/>
      <c r="R203" s="16"/>
      <c r="S203" s="16"/>
      <c r="T203" s="16"/>
      <c r="U203" s="16"/>
      <c r="V203" s="16"/>
      <c r="W203" s="16"/>
    </row>
    <row r="204" spans="8:23" hidden="1">
      <c r="H204" s="16"/>
      <c r="J204" s="16"/>
      <c r="K204" s="16"/>
      <c r="L204" s="16"/>
      <c r="M204" s="16"/>
      <c r="N204" s="16"/>
      <c r="O204" s="16"/>
      <c r="P204" s="16"/>
      <c r="Q204" s="16"/>
      <c r="R204" s="16"/>
      <c r="S204" s="16"/>
      <c r="T204" s="16"/>
      <c r="U204" s="16"/>
      <c r="V204" s="16"/>
      <c r="W204" s="16"/>
    </row>
    <row r="205" spans="8:23" hidden="1">
      <c r="H205" s="16"/>
      <c r="J205" s="16"/>
      <c r="K205" s="16"/>
      <c r="L205" s="16"/>
      <c r="M205" s="16"/>
      <c r="N205" s="16"/>
      <c r="O205" s="16"/>
      <c r="P205" s="16"/>
      <c r="Q205" s="16"/>
      <c r="R205" s="16"/>
      <c r="S205" s="16"/>
      <c r="T205" s="16"/>
      <c r="U205" s="16"/>
      <c r="V205" s="16"/>
      <c r="W205" s="16"/>
    </row>
    <row r="206" spans="8:23" hidden="1">
      <c r="H206" s="16"/>
      <c r="J206" s="16"/>
      <c r="K206" s="16"/>
      <c r="L206" s="16"/>
      <c r="M206" s="16"/>
      <c r="N206" s="16"/>
      <c r="O206" s="16"/>
      <c r="P206" s="16"/>
      <c r="Q206" s="16"/>
      <c r="R206" s="16"/>
      <c r="S206" s="16"/>
      <c r="T206" s="16"/>
      <c r="U206" s="16"/>
      <c r="V206" s="16"/>
      <c r="W206" s="16"/>
    </row>
    <row r="207" spans="8:23" hidden="1">
      <c r="H207" s="16"/>
      <c r="J207" s="16"/>
      <c r="K207" s="16"/>
      <c r="L207" s="16"/>
      <c r="M207" s="16"/>
      <c r="N207" s="16"/>
      <c r="O207" s="16"/>
      <c r="P207" s="16"/>
      <c r="Q207" s="16"/>
      <c r="R207" s="16"/>
      <c r="S207" s="16"/>
      <c r="T207" s="16"/>
      <c r="U207" s="16"/>
      <c r="V207" s="16"/>
      <c r="W207" s="16"/>
    </row>
    <row r="208" spans="8:23" hidden="1">
      <c r="H208" s="16"/>
      <c r="J208" s="16"/>
      <c r="K208" s="16"/>
      <c r="L208" s="16"/>
      <c r="M208" s="16"/>
      <c r="N208" s="16"/>
      <c r="O208" s="16"/>
      <c r="P208" s="16"/>
      <c r="Q208" s="16"/>
      <c r="R208" s="16"/>
      <c r="S208" s="16"/>
      <c r="T208" s="16"/>
      <c r="U208" s="16"/>
      <c r="V208" s="16"/>
      <c r="W208" s="16"/>
    </row>
    <row r="209" spans="8:23" hidden="1">
      <c r="H209" s="16"/>
      <c r="J209" s="16"/>
      <c r="K209" s="16"/>
      <c r="L209" s="16"/>
      <c r="M209" s="16"/>
      <c r="N209" s="16"/>
      <c r="O209" s="16"/>
      <c r="P209" s="16"/>
      <c r="Q209" s="16"/>
      <c r="R209" s="16"/>
      <c r="S209" s="16"/>
      <c r="T209" s="16"/>
      <c r="U209" s="16"/>
      <c r="V209" s="16"/>
      <c r="W209" s="16"/>
    </row>
    <row r="210" spans="8:23" hidden="1">
      <c r="H210" s="16"/>
      <c r="J210" s="16"/>
      <c r="K210" s="16"/>
      <c r="L210" s="16"/>
      <c r="M210" s="16"/>
      <c r="N210" s="16"/>
      <c r="O210" s="16"/>
      <c r="P210" s="16"/>
      <c r="Q210" s="16"/>
      <c r="R210" s="16"/>
      <c r="S210" s="16"/>
      <c r="T210" s="16"/>
      <c r="U210" s="16"/>
      <c r="V210" s="16"/>
      <c r="W210" s="16"/>
    </row>
    <row r="211" spans="8:23" hidden="1">
      <c r="H211" s="16"/>
      <c r="J211" s="16"/>
      <c r="K211" s="16"/>
      <c r="L211" s="16"/>
      <c r="M211" s="16"/>
      <c r="N211" s="16"/>
      <c r="O211" s="16"/>
      <c r="P211" s="16"/>
      <c r="Q211" s="16"/>
      <c r="R211" s="16"/>
      <c r="S211" s="16"/>
      <c r="T211" s="16"/>
      <c r="U211" s="16"/>
      <c r="V211" s="16"/>
      <c r="W211" s="16"/>
    </row>
    <row r="212" spans="8:23" hidden="1">
      <c r="H212" s="16"/>
      <c r="J212" s="16"/>
      <c r="K212" s="16"/>
      <c r="L212" s="16"/>
      <c r="M212" s="16"/>
      <c r="N212" s="16"/>
      <c r="O212" s="16"/>
      <c r="P212" s="16"/>
      <c r="Q212" s="16"/>
      <c r="R212" s="16"/>
      <c r="S212" s="16"/>
      <c r="T212" s="16"/>
      <c r="U212" s="16"/>
      <c r="V212" s="16"/>
      <c r="W212" s="16"/>
    </row>
    <row r="213" spans="8:23" hidden="1">
      <c r="H213" s="16"/>
      <c r="J213" s="16"/>
      <c r="K213" s="16"/>
      <c r="L213" s="16"/>
      <c r="M213" s="16"/>
      <c r="N213" s="16"/>
      <c r="O213" s="16"/>
      <c r="P213" s="16"/>
      <c r="Q213" s="16"/>
      <c r="R213" s="16"/>
      <c r="S213" s="16"/>
      <c r="T213" s="16"/>
      <c r="U213" s="16"/>
      <c r="V213" s="16"/>
      <c r="W213" s="16"/>
    </row>
    <row r="214" spans="8:23" hidden="1">
      <c r="H214" s="16"/>
      <c r="J214" s="16"/>
      <c r="K214" s="16"/>
      <c r="L214" s="16"/>
      <c r="M214" s="16"/>
      <c r="N214" s="16"/>
      <c r="O214" s="16"/>
      <c r="P214" s="16"/>
      <c r="Q214" s="16"/>
      <c r="R214" s="16"/>
      <c r="S214" s="16"/>
      <c r="T214" s="16"/>
      <c r="U214" s="16"/>
      <c r="V214" s="16"/>
      <c r="W214" s="16"/>
    </row>
    <row r="215" spans="8:23" hidden="1">
      <c r="H215" s="16"/>
      <c r="J215" s="16"/>
      <c r="K215" s="16"/>
      <c r="L215" s="16"/>
      <c r="M215" s="16"/>
      <c r="N215" s="16"/>
      <c r="O215" s="16"/>
      <c r="P215" s="16"/>
      <c r="Q215" s="16"/>
      <c r="R215" s="16"/>
      <c r="S215" s="16"/>
      <c r="T215" s="16"/>
      <c r="U215" s="16"/>
      <c r="V215" s="16"/>
      <c r="W215" s="16"/>
    </row>
    <row r="216" spans="8:23" hidden="1">
      <c r="H216" s="16"/>
      <c r="J216" s="16"/>
      <c r="K216" s="16"/>
      <c r="L216" s="16"/>
      <c r="M216" s="16"/>
      <c r="N216" s="16"/>
      <c r="O216" s="16"/>
      <c r="P216" s="16"/>
      <c r="Q216" s="16"/>
      <c r="R216" s="16"/>
      <c r="S216" s="16"/>
      <c r="T216" s="16"/>
      <c r="U216" s="16"/>
      <c r="V216" s="16"/>
      <c r="W216" s="16"/>
    </row>
    <row r="217" spans="8:23" hidden="1">
      <c r="H217" s="16"/>
      <c r="J217" s="16"/>
      <c r="K217" s="16"/>
      <c r="L217" s="16"/>
      <c r="M217" s="16"/>
      <c r="N217" s="16"/>
      <c r="O217" s="16"/>
      <c r="P217" s="16"/>
      <c r="Q217" s="16"/>
      <c r="R217" s="16"/>
      <c r="S217" s="16"/>
      <c r="T217" s="16"/>
      <c r="U217" s="16"/>
      <c r="V217" s="16"/>
      <c r="W217" s="16"/>
    </row>
    <row r="218" spans="8:23" hidden="1">
      <c r="H218" s="16"/>
      <c r="J218" s="16"/>
      <c r="K218" s="16"/>
      <c r="L218" s="16"/>
      <c r="M218" s="16"/>
      <c r="N218" s="16"/>
      <c r="O218" s="16"/>
      <c r="P218" s="16"/>
      <c r="Q218" s="16"/>
      <c r="R218" s="16"/>
      <c r="S218" s="16"/>
      <c r="T218" s="16"/>
      <c r="U218" s="16"/>
      <c r="V218" s="16"/>
      <c r="W218" s="16"/>
    </row>
    <row r="219" spans="8:23" hidden="1">
      <c r="H219" s="16"/>
      <c r="J219" s="16"/>
      <c r="K219" s="16"/>
      <c r="L219" s="16"/>
      <c r="M219" s="16"/>
      <c r="N219" s="16"/>
      <c r="O219" s="16"/>
      <c r="P219" s="16"/>
      <c r="Q219" s="16"/>
      <c r="R219" s="16"/>
      <c r="S219" s="16"/>
      <c r="T219" s="16"/>
      <c r="U219" s="16"/>
      <c r="V219" s="16"/>
      <c r="W219" s="16"/>
    </row>
    <row r="220" spans="8:23" hidden="1">
      <c r="H220" s="16"/>
      <c r="J220" s="16"/>
      <c r="K220" s="16"/>
      <c r="L220" s="16"/>
      <c r="M220" s="16"/>
      <c r="N220" s="16"/>
      <c r="O220" s="16"/>
      <c r="P220" s="16"/>
      <c r="Q220" s="16"/>
      <c r="R220" s="16"/>
      <c r="S220" s="16"/>
      <c r="T220" s="16"/>
      <c r="U220" s="16"/>
      <c r="V220" s="16"/>
      <c r="W220" s="16"/>
    </row>
    <row r="221" spans="8:23" hidden="1">
      <c r="H221" s="16"/>
      <c r="J221" s="16"/>
      <c r="K221" s="16"/>
      <c r="L221" s="16"/>
      <c r="M221" s="16"/>
      <c r="N221" s="16"/>
      <c r="O221" s="16"/>
      <c r="P221" s="16"/>
      <c r="Q221" s="16"/>
      <c r="R221" s="16"/>
      <c r="S221" s="16"/>
      <c r="T221" s="16"/>
      <c r="U221" s="16"/>
      <c r="V221" s="16"/>
      <c r="W221" s="16"/>
    </row>
    <row r="222" spans="8:23" hidden="1">
      <c r="H222" s="16"/>
      <c r="J222" s="16"/>
      <c r="K222" s="16"/>
      <c r="L222" s="16"/>
      <c r="M222" s="16"/>
      <c r="N222" s="16"/>
      <c r="O222" s="16"/>
      <c r="P222" s="16"/>
      <c r="Q222" s="16"/>
      <c r="R222" s="16"/>
      <c r="S222" s="16"/>
      <c r="T222" s="16"/>
      <c r="U222" s="16"/>
      <c r="V222" s="16"/>
      <c r="W222" s="16"/>
    </row>
    <row r="223" spans="8:23" hidden="1">
      <c r="H223" s="16"/>
      <c r="J223" s="16"/>
      <c r="K223" s="16"/>
      <c r="L223" s="16"/>
      <c r="M223" s="16"/>
      <c r="N223" s="16"/>
      <c r="O223" s="16"/>
      <c r="P223" s="16"/>
      <c r="Q223" s="16"/>
      <c r="R223" s="16"/>
      <c r="S223" s="16"/>
      <c r="T223" s="16"/>
      <c r="U223" s="16"/>
      <c r="V223" s="16"/>
      <c r="W223" s="16"/>
    </row>
    <row r="224" spans="8:23" hidden="1">
      <c r="H224" s="16"/>
      <c r="J224" s="16"/>
      <c r="K224" s="16"/>
      <c r="L224" s="16"/>
      <c r="M224" s="16"/>
      <c r="N224" s="16"/>
      <c r="O224" s="16"/>
      <c r="P224" s="16"/>
      <c r="Q224" s="16"/>
      <c r="R224" s="16"/>
      <c r="S224" s="16"/>
      <c r="T224" s="16"/>
      <c r="U224" s="16"/>
      <c r="V224" s="16"/>
      <c r="W224" s="16"/>
    </row>
    <row r="225" spans="8:23" hidden="1">
      <c r="H225" s="16"/>
      <c r="J225" s="16"/>
      <c r="K225" s="16"/>
      <c r="L225" s="16"/>
      <c r="M225" s="16"/>
      <c r="N225" s="16"/>
      <c r="O225" s="16"/>
      <c r="P225" s="16"/>
      <c r="Q225" s="16"/>
      <c r="R225" s="16"/>
      <c r="S225" s="16"/>
      <c r="T225" s="16"/>
      <c r="U225" s="16"/>
      <c r="V225" s="16"/>
      <c r="W225" s="16"/>
    </row>
    <row r="226" spans="8:23" hidden="1">
      <c r="H226" s="16"/>
      <c r="J226" s="16"/>
      <c r="K226" s="16"/>
      <c r="L226" s="16"/>
      <c r="M226" s="16"/>
      <c r="N226" s="16"/>
      <c r="O226" s="16"/>
      <c r="P226" s="16"/>
      <c r="Q226" s="16"/>
      <c r="R226" s="16"/>
      <c r="S226" s="16"/>
      <c r="T226" s="16"/>
      <c r="U226" s="16"/>
      <c r="V226" s="16"/>
      <c r="W226" s="16"/>
    </row>
    <row r="227" spans="8:23" hidden="1">
      <c r="H227" s="16"/>
      <c r="J227" s="16"/>
      <c r="K227" s="16"/>
      <c r="L227" s="16"/>
      <c r="M227" s="16"/>
      <c r="N227" s="16"/>
      <c r="O227" s="16"/>
      <c r="P227" s="16"/>
      <c r="Q227" s="16"/>
      <c r="R227" s="16"/>
      <c r="S227" s="16"/>
      <c r="T227" s="16"/>
      <c r="U227" s="16"/>
      <c r="V227" s="16"/>
      <c r="W227" s="16"/>
    </row>
    <row r="228" spans="8:23" hidden="1">
      <c r="H228" s="16"/>
      <c r="J228" s="16"/>
      <c r="K228" s="16"/>
      <c r="L228" s="16"/>
      <c r="M228" s="16"/>
      <c r="N228" s="16"/>
      <c r="O228" s="16"/>
      <c r="P228" s="16"/>
      <c r="Q228" s="16"/>
      <c r="R228" s="16"/>
      <c r="S228" s="16"/>
      <c r="T228" s="16"/>
      <c r="U228" s="16"/>
      <c r="V228" s="16"/>
      <c r="W228" s="16"/>
    </row>
    <row r="229" spans="8:23" hidden="1">
      <c r="H229" s="16"/>
      <c r="J229" s="16"/>
      <c r="K229" s="16"/>
      <c r="L229" s="16"/>
      <c r="M229" s="16"/>
      <c r="N229" s="16"/>
      <c r="O229" s="16"/>
      <c r="P229" s="16"/>
      <c r="Q229" s="16"/>
      <c r="R229" s="16"/>
      <c r="S229" s="16"/>
      <c r="T229" s="16"/>
      <c r="U229" s="16"/>
      <c r="V229" s="16"/>
      <c r="W229" s="16"/>
    </row>
    <row r="230" spans="8:23" hidden="1">
      <c r="H230" s="16"/>
      <c r="J230" s="16"/>
      <c r="K230" s="16"/>
      <c r="L230" s="16"/>
      <c r="M230" s="16"/>
      <c r="N230" s="16"/>
      <c r="O230" s="16"/>
      <c r="P230" s="16"/>
      <c r="Q230" s="16"/>
      <c r="R230" s="16"/>
      <c r="S230" s="16"/>
      <c r="T230" s="16"/>
      <c r="U230" s="16"/>
      <c r="V230" s="16"/>
      <c r="W230" s="16"/>
    </row>
    <row r="231" spans="8:23" hidden="1">
      <c r="H231" s="16"/>
      <c r="J231" s="16"/>
      <c r="K231" s="16"/>
      <c r="L231" s="16"/>
      <c r="M231" s="16"/>
      <c r="N231" s="16"/>
      <c r="O231" s="16"/>
      <c r="P231" s="16"/>
      <c r="Q231" s="16"/>
      <c r="R231" s="16"/>
      <c r="S231" s="16"/>
      <c r="T231" s="16"/>
      <c r="U231" s="16"/>
      <c r="V231" s="16"/>
      <c r="W231" s="16"/>
    </row>
    <row r="232" spans="8:23" hidden="1">
      <c r="H232" s="16"/>
      <c r="J232" s="16"/>
      <c r="K232" s="16"/>
      <c r="L232" s="16"/>
      <c r="M232" s="16"/>
      <c r="N232" s="16"/>
      <c r="O232" s="16"/>
      <c r="P232" s="16"/>
      <c r="Q232" s="16"/>
      <c r="R232" s="16"/>
      <c r="S232" s="16"/>
      <c r="T232" s="16"/>
      <c r="U232" s="16"/>
      <c r="V232" s="16"/>
      <c r="W232" s="16"/>
    </row>
    <row r="233" spans="8:23" hidden="1">
      <c r="H233" s="16"/>
      <c r="J233" s="16"/>
      <c r="K233" s="16"/>
      <c r="L233" s="16"/>
      <c r="M233" s="16"/>
      <c r="N233" s="16"/>
      <c r="O233" s="16"/>
      <c r="P233" s="16"/>
      <c r="Q233" s="16"/>
      <c r="R233" s="16"/>
      <c r="S233" s="16"/>
      <c r="T233" s="16"/>
      <c r="U233" s="16"/>
      <c r="V233" s="16"/>
      <c r="W233" s="16"/>
    </row>
    <row r="234" spans="8:23" hidden="1">
      <c r="H234" s="16"/>
      <c r="J234" s="16"/>
      <c r="K234" s="16"/>
      <c r="L234" s="16"/>
      <c r="M234" s="16"/>
      <c r="N234" s="16"/>
      <c r="O234" s="16"/>
      <c r="P234" s="16"/>
      <c r="Q234" s="16"/>
      <c r="R234" s="16"/>
      <c r="S234" s="16"/>
      <c r="T234" s="16"/>
      <c r="U234" s="16"/>
      <c r="V234" s="16"/>
      <c r="W234" s="16"/>
    </row>
    <row r="235" spans="8:23" hidden="1">
      <c r="H235" s="16"/>
      <c r="J235" s="16"/>
      <c r="K235" s="16"/>
      <c r="L235" s="16"/>
      <c r="M235" s="16"/>
      <c r="N235" s="16"/>
      <c r="O235" s="16"/>
      <c r="P235" s="16"/>
      <c r="Q235" s="16"/>
      <c r="R235" s="16"/>
      <c r="S235" s="16"/>
      <c r="T235" s="16"/>
      <c r="U235" s="16"/>
      <c r="V235" s="16"/>
      <c r="W235" s="16"/>
    </row>
    <row r="236" spans="8:23" hidden="1">
      <c r="H236" s="16"/>
      <c r="J236" s="16"/>
      <c r="K236" s="16"/>
      <c r="L236" s="16"/>
      <c r="M236" s="16"/>
      <c r="N236" s="16"/>
      <c r="O236" s="16"/>
      <c r="P236" s="16"/>
      <c r="Q236" s="16"/>
      <c r="R236" s="16"/>
      <c r="S236" s="16"/>
      <c r="T236" s="16"/>
      <c r="U236" s="16"/>
      <c r="V236" s="16"/>
      <c r="W236" s="16"/>
    </row>
    <row r="237" spans="8:23" hidden="1">
      <c r="H237" s="16"/>
      <c r="J237" s="16"/>
      <c r="K237" s="16"/>
      <c r="L237" s="16"/>
      <c r="M237" s="16"/>
      <c r="N237" s="16"/>
      <c r="O237" s="16"/>
      <c r="P237" s="16"/>
      <c r="Q237" s="16"/>
      <c r="R237" s="16"/>
      <c r="S237" s="16"/>
      <c r="T237" s="16"/>
      <c r="U237" s="16"/>
      <c r="V237" s="16"/>
      <c r="W237" s="16"/>
    </row>
    <row r="238" spans="8:23" hidden="1">
      <c r="H238" s="16"/>
      <c r="J238" s="16"/>
      <c r="K238" s="16"/>
      <c r="L238" s="16"/>
      <c r="M238" s="16"/>
      <c r="N238" s="16"/>
      <c r="O238" s="16"/>
      <c r="P238" s="16"/>
      <c r="Q238" s="16"/>
      <c r="R238" s="16"/>
      <c r="S238" s="16"/>
      <c r="T238" s="16"/>
      <c r="U238" s="16"/>
      <c r="V238" s="16"/>
      <c r="W238" s="16"/>
    </row>
    <row r="239" spans="8:23" hidden="1">
      <c r="H239" s="16"/>
      <c r="J239" s="16"/>
      <c r="K239" s="16"/>
      <c r="L239" s="16"/>
      <c r="M239" s="16"/>
      <c r="N239" s="16"/>
      <c r="O239" s="16"/>
      <c r="P239" s="16"/>
      <c r="Q239" s="16"/>
      <c r="R239" s="16"/>
      <c r="S239" s="16"/>
      <c r="T239" s="16"/>
      <c r="U239" s="16"/>
      <c r="V239" s="16"/>
      <c r="W239" s="16"/>
    </row>
    <row r="240" spans="8:23" hidden="1">
      <c r="H240" s="16"/>
      <c r="J240" s="16"/>
      <c r="K240" s="16"/>
      <c r="L240" s="16"/>
      <c r="M240" s="16"/>
      <c r="N240" s="16"/>
      <c r="O240" s="16"/>
      <c r="P240" s="16"/>
      <c r="Q240" s="16"/>
      <c r="R240" s="16"/>
      <c r="S240" s="16"/>
      <c r="T240" s="16"/>
      <c r="U240" s="16"/>
      <c r="V240" s="16"/>
      <c r="W240" s="16"/>
    </row>
    <row r="241" spans="8:23" hidden="1">
      <c r="H241" s="16"/>
      <c r="J241" s="16"/>
      <c r="K241" s="16"/>
      <c r="L241" s="16"/>
      <c r="M241" s="16"/>
      <c r="N241" s="16"/>
      <c r="O241" s="16"/>
      <c r="P241" s="16"/>
      <c r="Q241" s="16"/>
      <c r="R241" s="16"/>
      <c r="S241" s="16"/>
      <c r="T241" s="16"/>
      <c r="U241" s="16"/>
      <c r="V241" s="16"/>
      <c r="W241" s="16"/>
    </row>
    <row r="242" spans="8:23" hidden="1">
      <c r="H242" s="16"/>
      <c r="J242" s="16"/>
      <c r="K242" s="16"/>
      <c r="L242" s="16"/>
      <c r="M242" s="16"/>
      <c r="N242" s="16"/>
      <c r="O242" s="16"/>
      <c r="P242" s="16"/>
      <c r="Q242" s="16"/>
      <c r="R242" s="16"/>
      <c r="S242" s="16"/>
      <c r="T242" s="16"/>
      <c r="U242" s="16"/>
      <c r="V242" s="16"/>
      <c r="W242" s="16"/>
    </row>
    <row r="243" spans="8:23" hidden="1">
      <c r="H243" s="16"/>
      <c r="J243" s="16"/>
      <c r="K243" s="16"/>
      <c r="L243" s="16"/>
      <c r="M243" s="16"/>
      <c r="N243" s="16"/>
      <c r="O243" s="16"/>
      <c r="P243" s="16"/>
      <c r="Q243" s="16"/>
      <c r="R243" s="16"/>
      <c r="S243" s="16"/>
      <c r="T243" s="16"/>
      <c r="U243" s="16"/>
      <c r="V243" s="16"/>
      <c r="W243" s="16"/>
    </row>
    <row r="244" spans="8:23" hidden="1">
      <c r="H244" s="16"/>
      <c r="J244" s="16"/>
      <c r="K244" s="16"/>
      <c r="L244" s="16"/>
      <c r="M244" s="16"/>
      <c r="N244" s="16"/>
      <c r="O244" s="16"/>
      <c r="P244" s="16"/>
      <c r="Q244" s="16"/>
      <c r="R244" s="16"/>
      <c r="S244" s="16"/>
      <c r="T244" s="16"/>
      <c r="U244" s="16"/>
      <c r="V244" s="16"/>
      <c r="W244" s="16"/>
    </row>
    <row r="245" spans="8:23" hidden="1">
      <c r="H245" s="16"/>
      <c r="J245" s="16"/>
      <c r="K245" s="16"/>
      <c r="L245" s="16"/>
      <c r="M245" s="16"/>
      <c r="N245" s="16"/>
      <c r="O245" s="16"/>
      <c r="P245" s="16"/>
      <c r="Q245" s="16"/>
      <c r="R245" s="16"/>
      <c r="S245" s="16"/>
      <c r="T245" s="16"/>
      <c r="U245" s="16"/>
      <c r="V245" s="16"/>
      <c r="W245" s="16"/>
    </row>
    <row r="246" spans="8:23" hidden="1">
      <c r="H246" s="16"/>
      <c r="J246" s="16"/>
      <c r="K246" s="16"/>
      <c r="L246" s="16"/>
      <c r="M246" s="16"/>
      <c r="N246" s="16"/>
      <c r="O246" s="16"/>
      <c r="P246" s="16"/>
      <c r="Q246" s="16"/>
      <c r="R246" s="16"/>
      <c r="S246" s="16"/>
      <c r="T246" s="16"/>
      <c r="U246" s="16"/>
      <c r="V246" s="16"/>
      <c r="W246" s="16"/>
    </row>
    <row r="247" spans="8:23" hidden="1">
      <c r="H247" s="16"/>
      <c r="J247" s="16"/>
      <c r="K247" s="16"/>
      <c r="L247" s="16"/>
      <c r="M247" s="16"/>
      <c r="N247" s="16"/>
      <c r="O247" s="16"/>
      <c r="P247" s="16"/>
      <c r="Q247" s="16"/>
      <c r="R247" s="16"/>
      <c r="S247" s="16"/>
      <c r="T247" s="16"/>
      <c r="U247" s="16"/>
      <c r="V247" s="16"/>
      <c r="W247" s="16"/>
    </row>
    <row r="248" spans="8:23" hidden="1">
      <c r="H248" s="16"/>
      <c r="J248" s="16"/>
      <c r="K248" s="16"/>
      <c r="L248" s="16"/>
      <c r="M248" s="16"/>
      <c r="N248" s="16"/>
      <c r="O248" s="16"/>
      <c r="P248" s="16"/>
      <c r="Q248" s="16"/>
      <c r="R248" s="16"/>
      <c r="S248" s="16"/>
      <c r="T248" s="16"/>
      <c r="U248" s="16"/>
      <c r="V248" s="16"/>
      <c r="W248" s="16"/>
    </row>
    <row r="249" spans="8:23" hidden="1">
      <c r="H249" s="16"/>
      <c r="J249" s="16"/>
      <c r="K249" s="16"/>
      <c r="L249" s="16"/>
      <c r="M249" s="16"/>
      <c r="N249" s="16"/>
      <c r="O249" s="16"/>
      <c r="P249" s="16"/>
      <c r="Q249" s="16"/>
      <c r="R249" s="16"/>
      <c r="S249" s="16"/>
      <c r="T249" s="16"/>
      <c r="U249" s="16"/>
      <c r="V249" s="16"/>
      <c r="W249" s="16"/>
    </row>
    <row r="250" spans="8:23" hidden="1">
      <c r="H250" s="16"/>
      <c r="J250" s="16"/>
      <c r="K250" s="16"/>
      <c r="L250" s="16"/>
      <c r="M250" s="16"/>
      <c r="N250" s="16"/>
      <c r="O250" s="16"/>
      <c r="P250" s="16"/>
      <c r="Q250" s="16"/>
      <c r="R250" s="16"/>
      <c r="S250" s="16"/>
      <c r="T250" s="16"/>
      <c r="U250" s="16"/>
      <c r="V250" s="16"/>
      <c r="W250" s="16"/>
    </row>
    <row r="251" spans="8:23" hidden="1">
      <c r="H251" s="16"/>
      <c r="J251" s="16"/>
      <c r="K251" s="16"/>
      <c r="L251" s="16"/>
      <c r="M251" s="16"/>
      <c r="N251" s="16"/>
      <c r="O251" s="16"/>
      <c r="P251" s="16"/>
      <c r="Q251" s="16"/>
      <c r="R251" s="16"/>
      <c r="S251" s="16"/>
      <c r="T251" s="16"/>
      <c r="U251" s="16"/>
      <c r="V251" s="16"/>
      <c r="W251" s="16"/>
    </row>
    <row r="252" spans="8:23" hidden="1">
      <c r="H252" s="16"/>
      <c r="J252" s="16"/>
      <c r="K252" s="16"/>
      <c r="L252" s="16"/>
      <c r="M252" s="16"/>
      <c r="N252" s="16"/>
      <c r="O252" s="16"/>
      <c r="P252" s="16"/>
      <c r="Q252" s="16"/>
      <c r="R252" s="16"/>
      <c r="S252" s="16"/>
      <c r="T252" s="16"/>
      <c r="U252" s="16"/>
      <c r="V252" s="16"/>
      <c r="W252" s="16"/>
    </row>
    <row r="253" spans="8:23" hidden="1">
      <c r="H253" s="16"/>
      <c r="J253" s="16"/>
      <c r="K253" s="16"/>
      <c r="L253" s="16"/>
      <c r="M253" s="16"/>
      <c r="N253" s="16"/>
      <c r="O253" s="16"/>
      <c r="P253" s="16"/>
      <c r="Q253" s="16"/>
      <c r="R253" s="16"/>
      <c r="S253" s="16"/>
      <c r="T253" s="16"/>
      <c r="U253" s="16"/>
      <c r="V253" s="16"/>
      <c r="W253" s="16"/>
    </row>
    <row r="254" spans="8:23" hidden="1">
      <c r="H254" s="16"/>
      <c r="J254" s="16"/>
      <c r="K254" s="16"/>
      <c r="L254" s="16"/>
      <c r="M254" s="16"/>
      <c r="N254" s="16"/>
      <c r="O254" s="16"/>
      <c r="P254" s="16"/>
      <c r="Q254" s="16"/>
      <c r="R254" s="16"/>
      <c r="S254" s="16"/>
      <c r="T254" s="16"/>
      <c r="U254" s="16"/>
      <c r="V254" s="16"/>
      <c r="W254" s="16"/>
    </row>
    <row r="255" spans="8:23" hidden="1">
      <c r="H255" s="16"/>
      <c r="J255" s="16"/>
      <c r="K255" s="16"/>
      <c r="L255" s="16"/>
      <c r="M255" s="16"/>
      <c r="N255" s="16"/>
      <c r="O255" s="16"/>
      <c r="P255" s="16"/>
      <c r="Q255" s="16"/>
      <c r="R255" s="16"/>
      <c r="S255" s="16"/>
      <c r="T255" s="16"/>
      <c r="U255" s="16"/>
      <c r="V255" s="16"/>
      <c r="W255" s="16"/>
    </row>
    <row r="256" spans="8:23" hidden="1">
      <c r="H256" s="16"/>
      <c r="J256" s="16"/>
      <c r="K256" s="16"/>
      <c r="L256" s="16"/>
      <c r="M256" s="16"/>
      <c r="N256" s="16"/>
      <c r="O256" s="16"/>
      <c r="P256" s="16"/>
      <c r="Q256" s="16"/>
      <c r="R256" s="16"/>
      <c r="S256" s="16"/>
      <c r="T256" s="16"/>
      <c r="U256" s="16"/>
      <c r="V256" s="16"/>
      <c r="W256" s="16"/>
    </row>
    <row r="257" spans="8:23" hidden="1">
      <c r="H257" s="16"/>
      <c r="J257" s="16"/>
      <c r="K257" s="16"/>
      <c r="L257" s="16"/>
      <c r="M257" s="16"/>
      <c r="N257" s="16"/>
      <c r="O257" s="16"/>
      <c r="P257" s="16"/>
      <c r="Q257" s="16"/>
      <c r="R257" s="16"/>
      <c r="S257" s="16"/>
      <c r="T257" s="16"/>
      <c r="U257" s="16"/>
      <c r="V257" s="16"/>
      <c r="W257" s="16"/>
    </row>
    <row r="258" spans="8:23" hidden="1">
      <c r="H258" s="16"/>
      <c r="J258" s="16"/>
      <c r="K258" s="16"/>
      <c r="L258" s="16"/>
      <c r="M258" s="16"/>
      <c r="N258" s="16"/>
      <c r="O258" s="16"/>
      <c r="P258" s="16"/>
      <c r="Q258" s="16"/>
      <c r="R258" s="16"/>
      <c r="S258" s="16"/>
      <c r="T258" s="16"/>
      <c r="U258" s="16"/>
      <c r="V258" s="16"/>
      <c r="W258" s="16"/>
    </row>
    <row r="259" spans="8:23" hidden="1">
      <c r="H259" s="16"/>
      <c r="J259" s="16"/>
      <c r="K259" s="16"/>
      <c r="L259" s="16"/>
      <c r="M259" s="16"/>
      <c r="N259" s="16"/>
      <c r="O259" s="16"/>
      <c r="P259" s="16"/>
      <c r="Q259" s="16"/>
      <c r="R259" s="16"/>
      <c r="S259" s="16"/>
      <c r="T259" s="16"/>
      <c r="U259" s="16"/>
      <c r="V259" s="16"/>
      <c r="W259" s="16"/>
    </row>
    <row r="260" spans="8:23" hidden="1">
      <c r="H260" s="16"/>
      <c r="J260" s="16"/>
      <c r="K260" s="16"/>
      <c r="L260" s="16"/>
      <c r="M260" s="16"/>
      <c r="N260" s="16"/>
      <c r="O260" s="16"/>
      <c r="P260" s="16"/>
      <c r="Q260" s="16"/>
      <c r="R260" s="16"/>
      <c r="S260" s="16"/>
      <c r="T260" s="16"/>
      <c r="U260" s="16"/>
      <c r="V260" s="16"/>
      <c r="W260" s="16"/>
    </row>
    <row r="261" spans="8:23" hidden="1">
      <c r="H261" s="16"/>
      <c r="J261" s="16"/>
      <c r="K261" s="16"/>
      <c r="L261" s="16"/>
      <c r="M261" s="16"/>
      <c r="N261" s="16"/>
      <c r="O261" s="16"/>
      <c r="P261" s="16"/>
      <c r="Q261" s="16"/>
      <c r="R261" s="16"/>
      <c r="S261" s="16"/>
      <c r="T261" s="16"/>
      <c r="U261" s="16"/>
      <c r="V261" s="16"/>
      <c r="W261" s="16"/>
    </row>
    <row r="262" spans="8:23" hidden="1">
      <c r="H262" s="16"/>
      <c r="J262" s="16"/>
      <c r="K262" s="16"/>
      <c r="L262" s="16"/>
      <c r="M262" s="16"/>
      <c r="N262" s="16"/>
      <c r="O262" s="16"/>
      <c r="P262" s="16"/>
      <c r="Q262" s="16"/>
      <c r="R262" s="16"/>
      <c r="S262" s="16"/>
      <c r="T262" s="16"/>
      <c r="U262" s="16"/>
      <c r="V262" s="16"/>
      <c r="W262" s="16"/>
    </row>
    <row r="263" spans="8:23" hidden="1">
      <c r="H263" s="16"/>
      <c r="J263" s="16"/>
      <c r="K263" s="16"/>
      <c r="L263" s="16"/>
      <c r="M263" s="16"/>
      <c r="N263" s="16"/>
      <c r="O263" s="16"/>
      <c r="P263" s="16"/>
      <c r="Q263" s="16"/>
      <c r="R263" s="16"/>
      <c r="S263" s="16"/>
      <c r="T263" s="16"/>
      <c r="U263" s="16"/>
      <c r="V263" s="16"/>
      <c r="W263" s="16"/>
    </row>
    <row r="264" spans="8:23" hidden="1">
      <c r="H264" s="16"/>
      <c r="J264" s="16"/>
      <c r="K264" s="16"/>
      <c r="L264" s="16"/>
      <c r="M264" s="16"/>
      <c r="N264" s="16"/>
      <c r="O264" s="16"/>
      <c r="P264" s="16"/>
      <c r="Q264" s="16"/>
      <c r="R264" s="16"/>
      <c r="S264" s="16"/>
      <c r="T264" s="16"/>
      <c r="U264" s="16"/>
      <c r="V264" s="16"/>
      <c r="W264" s="16"/>
    </row>
    <row r="265" spans="8:23" hidden="1">
      <c r="H265" s="16"/>
      <c r="J265" s="16"/>
      <c r="K265" s="16"/>
      <c r="L265" s="16"/>
      <c r="M265" s="16"/>
      <c r="N265" s="16"/>
      <c r="O265" s="16"/>
      <c r="P265" s="16"/>
      <c r="Q265" s="16"/>
      <c r="R265" s="16"/>
      <c r="S265" s="16"/>
      <c r="T265" s="16"/>
      <c r="U265" s="16"/>
      <c r="V265" s="16"/>
      <c r="W265" s="16"/>
    </row>
    <row r="266" spans="8:23" hidden="1">
      <c r="H266" s="16"/>
      <c r="J266" s="16"/>
      <c r="K266" s="16"/>
      <c r="L266" s="16"/>
      <c r="M266" s="16"/>
      <c r="N266" s="16"/>
      <c r="O266" s="16"/>
      <c r="P266" s="16"/>
      <c r="Q266" s="16"/>
      <c r="R266" s="16"/>
      <c r="S266" s="16"/>
      <c r="T266" s="16"/>
      <c r="U266" s="16"/>
      <c r="V266" s="16"/>
      <c r="W266" s="16"/>
    </row>
    <row r="267" spans="8:23" hidden="1">
      <c r="H267" s="16"/>
      <c r="J267" s="16"/>
      <c r="K267" s="16"/>
      <c r="L267" s="16"/>
      <c r="M267" s="16"/>
      <c r="N267" s="16"/>
      <c r="O267" s="16"/>
      <c r="P267" s="16"/>
      <c r="Q267" s="16"/>
      <c r="R267" s="16"/>
      <c r="S267" s="16"/>
      <c r="T267" s="16"/>
      <c r="U267" s="16"/>
      <c r="V267" s="16"/>
      <c r="W267" s="16"/>
    </row>
    <row r="268" spans="8:23" hidden="1">
      <c r="H268" s="16"/>
      <c r="J268" s="16"/>
      <c r="K268" s="16"/>
      <c r="L268" s="16"/>
      <c r="M268" s="16"/>
      <c r="N268" s="16"/>
      <c r="O268" s="16"/>
      <c r="P268" s="16"/>
      <c r="Q268" s="16"/>
      <c r="R268" s="16"/>
      <c r="S268" s="16"/>
      <c r="T268" s="16"/>
      <c r="U268" s="16"/>
      <c r="V268" s="16"/>
      <c r="W268" s="16"/>
    </row>
    <row r="269" spans="8:23" hidden="1">
      <c r="H269" s="16"/>
      <c r="J269" s="16"/>
      <c r="K269" s="16"/>
      <c r="L269" s="16"/>
      <c r="M269" s="16"/>
      <c r="N269" s="16"/>
      <c r="O269" s="16"/>
      <c r="P269" s="16"/>
      <c r="Q269" s="16"/>
      <c r="R269" s="16"/>
      <c r="S269" s="16"/>
      <c r="T269" s="16"/>
      <c r="U269" s="16"/>
      <c r="V269" s="16"/>
      <c r="W269" s="16"/>
    </row>
    <row r="270" spans="8:23" hidden="1">
      <c r="H270" s="16"/>
      <c r="J270" s="16"/>
      <c r="K270" s="16"/>
      <c r="L270" s="16"/>
      <c r="M270" s="16"/>
      <c r="N270" s="16"/>
      <c r="O270" s="16"/>
      <c r="P270" s="16"/>
      <c r="Q270" s="16"/>
      <c r="R270" s="16"/>
      <c r="S270" s="16"/>
      <c r="T270" s="16"/>
      <c r="U270" s="16"/>
      <c r="V270" s="16"/>
      <c r="W270" s="16"/>
    </row>
    <row r="271" spans="8:23" hidden="1">
      <c r="H271" s="16"/>
      <c r="J271" s="16"/>
      <c r="K271" s="16"/>
      <c r="L271" s="16"/>
      <c r="M271" s="16"/>
      <c r="N271" s="16"/>
      <c r="O271" s="16"/>
      <c r="P271" s="16"/>
      <c r="Q271" s="16"/>
      <c r="R271" s="16"/>
      <c r="S271" s="16"/>
      <c r="T271" s="16"/>
      <c r="U271" s="16"/>
      <c r="V271" s="16"/>
      <c r="W271" s="16"/>
    </row>
    <row r="272" spans="8:23" hidden="1">
      <c r="H272" s="16"/>
      <c r="J272" s="16"/>
      <c r="K272" s="16"/>
      <c r="L272" s="16"/>
      <c r="M272" s="16"/>
      <c r="N272" s="16"/>
      <c r="O272" s="16"/>
      <c r="P272" s="16"/>
      <c r="Q272" s="16"/>
      <c r="R272" s="16"/>
      <c r="S272" s="16"/>
      <c r="T272" s="16"/>
      <c r="U272" s="16"/>
      <c r="V272" s="16"/>
      <c r="W272" s="16"/>
    </row>
    <row r="273" spans="8:23" hidden="1">
      <c r="H273" s="16"/>
      <c r="J273" s="16"/>
      <c r="K273" s="16"/>
      <c r="L273" s="16"/>
      <c r="M273" s="16"/>
      <c r="N273" s="16"/>
      <c r="O273" s="16"/>
      <c r="P273" s="16"/>
      <c r="Q273" s="16"/>
      <c r="R273" s="16"/>
      <c r="S273" s="16"/>
      <c r="T273" s="16"/>
      <c r="U273" s="16"/>
      <c r="V273" s="16"/>
      <c r="W273" s="16"/>
    </row>
    <row r="274" spans="8:23" hidden="1">
      <c r="H274" s="16"/>
      <c r="J274" s="16"/>
      <c r="K274" s="16"/>
      <c r="L274" s="16"/>
      <c r="M274" s="16"/>
      <c r="N274" s="16"/>
      <c r="O274" s="16"/>
      <c r="P274" s="16"/>
      <c r="Q274" s="16"/>
      <c r="R274" s="16"/>
      <c r="S274" s="16"/>
      <c r="T274" s="16"/>
      <c r="U274" s="16"/>
      <c r="V274" s="16"/>
      <c r="W274" s="16"/>
    </row>
    <row r="275" spans="8:23" hidden="1">
      <c r="H275" s="16"/>
      <c r="J275" s="16"/>
      <c r="K275" s="16"/>
      <c r="L275" s="16"/>
      <c r="M275" s="16"/>
      <c r="N275" s="16"/>
      <c r="O275" s="16"/>
      <c r="P275" s="16"/>
      <c r="Q275" s="16"/>
      <c r="R275" s="16"/>
      <c r="S275" s="16"/>
      <c r="T275" s="16"/>
      <c r="U275" s="16"/>
      <c r="V275" s="16"/>
      <c r="W275" s="16"/>
    </row>
    <row r="276" spans="8:23" hidden="1">
      <c r="H276" s="16"/>
      <c r="J276" s="16"/>
      <c r="K276" s="16"/>
      <c r="L276" s="16"/>
      <c r="M276" s="16"/>
      <c r="N276" s="16"/>
      <c r="O276" s="16"/>
      <c r="P276" s="16"/>
      <c r="Q276" s="16"/>
      <c r="R276" s="16"/>
      <c r="S276" s="16"/>
      <c r="T276" s="16"/>
      <c r="U276" s="16"/>
      <c r="V276" s="16"/>
      <c r="W276" s="16"/>
    </row>
    <row r="277" spans="8:23" hidden="1">
      <c r="H277" s="16"/>
      <c r="J277" s="16"/>
      <c r="K277" s="16"/>
      <c r="L277" s="16"/>
      <c r="M277" s="16"/>
      <c r="N277" s="16"/>
      <c r="O277" s="16"/>
      <c r="P277" s="16"/>
      <c r="Q277" s="16"/>
      <c r="R277" s="16"/>
      <c r="S277" s="16"/>
      <c r="T277" s="16"/>
      <c r="U277" s="16"/>
      <c r="V277" s="16"/>
      <c r="W277" s="16"/>
    </row>
    <row r="278" spans="8:23" hidden="1">
      <c r="H278" s="16"/>
      <c r="J278" s="16"/>
      <c r="K278" s="16"/>
      <c r="L278" s="16"/>
      <c r="M278" s="16"/>
      <c r="N278" s="16"/>
      <c r="O278" s="16"/>
      <c r="P278" s="16"/>
      <c r="Q278" s="16"/>
      <c r="R278" s="16"/>
      <c r="S278" s="16"/>
      <c r="T278" s="16"/>
      <c r="U278" s="16"/>
      <c r="V278" s="16"/>
      <c r="W278" s="16"/>
    </row>
    <row r="279" spans="8:23" hidden="1">
      <c r="H279" s="16"/>
      <c r="J279" s="16"/>
      <c r="K279" s="16"/>
      <c r="L279" s="16"/>
      <c r="M279" s="16"/>
      <c r="N279" s="16"/>
      <c r="O279" s="16"/>
      <c r="P279" s="16"/>
      <c r="Q279" s="16"/>
      <c r="R279" s="16"/>
      <c r="S279" s="16"/>
      <c r="T279" s="16"/>
      <c r="U279" s="16"/>
      <c r="V279" s="16"/>
      <c r="W279" s="16"/>
    </row>
    <row r="280" spans="8:23" hidden="1">
      <c r="H280" s="16"/>
      <c r="J280" s="16"/>
      <c r="K280" s="16"/>
      <c r="L280" s="16"/>
      <c r="M280" s="16"/>
      <c r="N280" s="16"/>
      <c r="O280" s="16"/>
      <c r="P280" s="16"/>
      <c r="Q280" s="16"/>
      <c r="R280" s="16"/>
      <c r="S280" s="16"/>
      <c r="T280" s="16"/>
      <c r="U280" s="16"/>
      <c r="V280" s="16"/>
      <c r="W280" s="16"/>
    </row>
    <row r="281" spans="8:23" hidden="1">
      <c r="H281" s="16"/>
      <c r="J281" s="16"/>
      <c r="K281" s="16"/>
      <c r="L281" s="16"/>
      <c r="M281" s="16"/>
      <c r="N281" s="16"/>
      <c r="O281" s="16"/>
      <c r="P281" s="16"/>
      <c r="Q281" s="16"/>
      <c r="R281" s="16"/>
      <c r="S281" s="16"/>
      <c r="T281" s="16"/>
      <c r="U281" s="16"/>
      <c r="V281" s="16"/>
      <c r="W281" s="16"/>
    </row>
    <row r="282" spans="8:23" hidden="1">
      <c r="H282" s="16"/>
      <c r="J282" s="16"/>
      <c r="K282" s="16"/>
      <c r="L282" s="16"/>
      <c r="M282" s="16"/>
      <c r="N282" s="16"/>
      <c r="O282" s="16"/>
      <c r="P282" s="16"/>
      <c r="Q282" s="16"/>
      <c r="R282" s="16"/>
      <c r="S282" s="16"/>
      <c r="T282" s="16"/>
      <c r="U282" s="16"/>
      <c r="V282" s="16"/>
      <c r="W282" s="16"/>
    </row>
    <row r="283" spans="8:23" hidden="1">
      <c r="H283" s="16"/>
      <c r="J283" s="16"/>
      <c r="K283" s="16"/>
      <c r="L283" s="16"/>
      <c r="M283" s="16"/>
      <c r="N283" s="16"/>
      <c r="O283" s="16"/>
      <c r="P283" s="16"/>
      <c r="Q283" s="16"/>
      <c r="R283" s="16"/>
      <c r="S283" s="16"/>
      <c r="T283" s="16"/>
      <c r="U283" s="16"/>
      <c r="V283" s="16"/>
      <c r="W283" s="16"/>
    </row>
    <row r="284" spans="8:23" hidden="1">
      <c r="H284" s="16"/>
      <c r="J284" s="16"/>
      <c r="K284" s="16"/>
      <c r="L284" s="16"/>
      <c r="M284" s="16"/>
      <c r="N284" s="16"/>
      <c r="O284" s="16"/>
      <c r="P284" s="16"/>
      <c r="Q284" s="16"/>
      <c r="R284" s="16"/>
      <c r="S284" s="16"/>
      <c r="T284" s="16"/>
      <c r="U284" s="16"/>
      <c r="V284" s="16"/>
      <c r="W284" s="16"/>
    </row>
    <row r="285" spans="8:23" hidden="1">
      <c r="H285" s="16"/>
      <c r="J285" s="16"/>
      <c r="K285" s="16"/>
      <c r="L285" s="16"/>
      <c r="M285" s="16"/>
      <c r="N285" s="16"/>
      <c r="O285" s="16"/>
      <c r="P285" s="16"/>
      <c r="Q285" s="16"/>
      <c r="R285" s="16"/>
      <c r="S285" s="16"/>
      <c r="T285" s="16"/>
      <c r="U285" s="16"/>
      <c r="V285" s="16"/>
      <c r="W285" s="16"/>
    </row>
    <row r="286" spans="8:23" hidden="1">
      <c r="H286" s="16"/>
      <c r="J286" s="16"/>
      <c r="K286" s="16"/>
      <c r="L286" s="16"/>
      <c r="M286" s="16"/>
      <c r="N286" s="16"/>
      <c r="O286" s="16"/>
      <c r="P286" s="16"/>
      <c r="Q286" s="16"/>
      <c r="R286" s="16"/>
      <c r="S286" s="16"/>
      <c r="T286" s="16"/>
      <c r="U286" s="16"/>
      <c r="V286" s="16"/>
      <c r="W286" s="16"/>
    </row>
    <row r="287" spans="8:23" hidden="1">
      <c r="H287" s="16"/>
      <c r="J287" s="16"/>
      <c r="K287" s="16"/>
      <c r="L287" s="16"/>
      <c r="M287" s="16"/>
      <c r="N287" s="16"/>
      <c r="O287" s="16"/>
      <c r="P287" s="16"/>
      <c r="Q287" s="16"/>
      <c r="R287" s="16"/>
      <c r="S287" s="16"/>
      <c r="T287" s="16"/>
      <c r="U287" s="16"/>
      <c r="V287" s="16"/>
      <c r="W287" s="16"/>
    </row>
    <row r="288" spans="8:23" hidden="1">
      <c r="H288" s="16"/>
      <c r="J288" s="16"/>
      <c r="K288" s="16"/>
      <c r="L288" s="16"/>
      <c r="M288" s="16"/>
      <c r="N288" s="16"/>
      <c r="O288" s="16"/>
      <c r="P288" s="16"/>
      <c r="Q288" s="16"/>
      <c r="R288" s="16"/>
      <c r="S288" s="16"/>
      <c r="T288" s="16"/>
      <c r="U288" s="16"/>
      <c r="V288" s="16"/>
      <c r="W288" s="16"/>
    </row>
    <row r="289" spans="8:23" hidden="1">
      <c r="H289" s="16"/>
      <c r="J289" s="16"/>
      <c r="K289" s="16"/>
      <c r="L289" s="16"/>
      <c r="M289" s="16"/>
      <c r="N289" s="16"/>
      <c r="O289" s="16"/>
      <c r="P289" s="16"/>
      <c r="Q289" s="16"/>
      <c r="R289" s="16"/>
      <c r="S289" s="16"/>
      <c r="T289" s="16"/>
      <c r="U289" s="16"/>
      <c r="V289" s="16"/>
      <c r="W289" s="16"/>
    </row>
    <row r="290" spans="8:23" hidden="1">
      <c r="H290" s="16"/>
      <c r="J290" s="16"/>
      <c r="K290" s="16"/>
      <c r="L290" s="16"/>
      <c r="M290" s="16"/>
      <c r="N290" s="16"/>
      <c r="O290" s="16"/>
      <c r="P290" s="16"/>
      <c r="Q290" s="16"/>
      <c r="R290" s="16"/>
      <c r="S290" s="16"/>
      <c r="T290" s="16"/>
      <c r="U290" s="16"/>
      <c r="V290" s="16"/>
      <c r="W290" s="16"/>
    </row>
    <row r="291" spans="8:23" hidden="1">
      <c r="H291" s="16"/>
      <c r="J291" s="16"/>
      <c r="K291" s="16"/>
      <c r="L291" s="16"/>
      <c r="M291" s="16"/>
      <c r="N291" s="16"/>
      <c r="O291" s="16"/>
      <c r="P291" s="16"/>
      <c r="Q291" s="16"/>
      <c r="R291" s="16"/>
      <c r="S291" s="16"/>
      <c r="T291" s="16"/>
      <c r="U291" s="16"/>
      <c r="V291" s="16"/>
      <c r="W291" s="16"/>
    </row>
    <row r="292" spans="8:23" hidden="1">
      <c r="H292" s="16"/>
      <c r="J292" s="16"/>
      <c r="K292" s="16"/>
      <c r="L292" s="16"/>
      <c r="M292" s="16"/>
      <c r="N292" s="16"/>
      <c r="O292" s="16"/>
      <c r="P292" s="16"/>
      <c r="Q292" s="16"/>
      <c r="R292" s="16"/>
      <c r="S292" s="16"/>
      <c r="T292" s="16"/>
      <c r="U292" s="16"/>
      <c r="V292" s="16"/>
      <c r="W292" s="16"/>
    </row>
    <row r="293" spans="8:23" hidden="1">
      <c r="H293" s="16"/>
      <c r="J293" s="16"/>
      <c r="K293" s="16"/>
      <c r="L293" s="16"/>
      <c r="M293" s="16"/>
      <c r="N293" s="16"/>
      <c r="O293" s="16"/>
      <c r="P293" s="16"/>
      <c r="Q293" s="16"/>
      <c r="R293" s="16"/>
      <c r="S293" s="16"/>
      <c r="T293" s="16"/>
      <c r="U293" s="16"/>
      <c r="V293" s="16"/>
      <c r="W293" s="16"/>
    </row>
    <row r="294" spans="8:23" hidden="1">
      <c r="H294" s="16"/>
      <c r="J294" s="16"/>
      <c r="K294" s="16"/>
      <c r="L294" s="16"/>
      <c r="M294" s="16"/>
      <c r="N294" s="16"/>
      <c r="O294" s="16"/>
      <c r="P294" s="16"/>
      <c r="Q294" s="16"/>
      <c r="R294" s="16"/>
      <c r="S294" s="16"/>
      <c r="T294" s="16"/>
      <c r="U294" s="16"/>
      <c r="V294" s="16"/>
      <c r="W294" s="16"/>
    </row>
    <row r="295" spans="8:23" hidden="1">
      <c r="H295" s="16"/>
      <c r="J295" s="16"/>
      <c r="K295" s="16"/>
      <c r="L295" s="16"/>
      <c r="M295" s="16"/>
      <c r="N295" s="16"/>
      <c r="O295" s="16"/>
      <c r="P295" s="16"/>
      <c r="Q295" s="16"/>
      <c r="R295" s="16"/>
      <c r="S295" s="16"/>
      <c r="T295" s="16"/>
      <c r="U295" s="16"/>
      <c r="V295" s="16"/>
      <c r="W295" s="16"/>
    </row>
    <row r="296" spans="8:23" hidden="1">
      <c r="H296" s="16"/>
      <c r="J296" s="16"/>
      <c r="K296" s="16"/>
      <c r="L296" s="16"/>
      <c r="M296" s="16"/>
      <c r="N296" s="16"/>
      <c r="O296" s="16"/>
      <c r="P296" s="16"/>
      <c r="Q296" s="16"/>
      <c r="R296" s="16"/>
      <c r="S296" s="16"/>
      <c r="T296" s="16"/>
      <c r="U296" s="16"/>
      <c r="V296" s="16"/>
      <c r="W296" s="16"/>
    </row>
    <row r="297" spans="8:23" hidden="1">
      <c r="H297" s="16"/>
      <c r="J297" s="16"/>
      <c r="K297" s="16"/>
      <c r="L297" s="16"/>
      <c r="M297" s="16"/>
      <c r="N297" s="16"/>
      <c r="O297" s="16"/>
      <c r="P297" s="16"/>
      <c r="Q297" s="16"/>
      <c r="R297" s="16"/>
      <c r="S297" s="16"/>
      <c r="T297" s="16"/>
      <c r="U297" s="16"/>
      <c r="V297" s="16"/>
      <c r="W297" s="16"/>
    </row>
    <row r="298" spans="8:23" hidden="1">
      <c r="H298" s="16"/>
      <c r="J298" s="16"/>
      <c r="K298" s="16"/>
      <c r="L298" s="16"/>
      <c r="M298" s="16"/>
      <c r="N298" s="16"/>
      <c r="O298" s="16"/>
      <c r="P298" s="16"/>
      <c r="Q298" s="16"/>
      <c r="R298" s="16"/>
      <c r="S298" s="16"/>
      <c r="T298" s="16"/>
      <c r="U298" s="16"/>
      <c r="V298" s="16"/>
      <c r="W298" s="16"/>
    </row>
    <row r="299" spans="8:23" hidden="1">
      <c r="H299" s="16"/>
      <c r="J299" s="16"/>
      <c r="K299" s="16"/>
      <c r="L299" s="16"/>
      <c r="M299" s="16"/>
      <c r="N299" s="16"/>
      <c r="O299" s="16"/>
      <c r="P299" s="16"/>
      <c r="Q299" s="16"/>
      <c r="R299" s="16"/>
      <c r="S299" s="16"/>
      <c r="T299" s="16"/>
      <c r="U299" s="16"/>
      <c r="V299" s="16"/>
      <c r="W299" s="16"/>
    </row>
    <row r="300" spans="8:23" hidden="1">
      <c r="H300" s="16"/>
      <c r="J300" s="16"/>
      <c r="K300" s="16"/>
      <c r="L300" s="16"/>
      <c r="M300" s="16"/>
      <c r="N300" s="16"/>
      <c r="O300" s="16"/>
      <c r="P300" s="16"/>
      <c r="Q300" s="16"/>
      <c r="R300" s="16"/>
      <c r="S300" s="16"/>
      <c r="T300" s="16"/>
      <c r="U300" s="16"/>
      <c r="V300" s="16"/>
      <c r="W300" s="16"/>
    </row>
    <row r="301" spans="8:23" hidden="1">
      <c r="H301" s="16"/>
      <c r="J301" s="16"/>
      <c r="K301" s="16"/>
      <c r="L301" s="16"/>
      <c r="M301" s="16"/>
      <c r="N301" s="16"/>
      <c r="O301" s="16"/>
      <c r="P301" s="16"/>
      <c r="Q301" s="16"/>
      <c r="R301" s="16"/>
      <c r="S301" s="16"/>
      <c r="T301" s="16"/>
      <c r="U301" s="16"/>
      <c r="V301" s="16"/>
      <c r="W301" s="16"/>
    </row>
    <row r="302" spans="8:23" hidden="1">
      <c r="H302" s="16"/>
      <c r="J302" s="16"/>
      <c r="K302" s="16"/>
      <c r="L302" s="16"/>
      <c r="M302" s="16"/>
      <c r="N302" s="16"/>
      <c r="O302" s="16"/>
      <c r="P302" s="16"/>
      <c r="Q302" s="16"/>
      <c r="R302" s="16"/>
      <c r="S302" s="16"/>
      <c r="T302" s="16"/>
      <c r="U302" s="16"/>
      <c r="V302" s="16"/>
      <c r="W302" s="16"/>
    </row>
    <row r="303" spans="8:23" hidden="1">
      <c r="H303" s="16"/>
      <c r="J303" s="16"/>
      <c r="K303" s="16"/>
      <c r="L303" s="16"/>
      <c r="M303" s="16"/>
      <c r="N303" s="16"/>
      <c r="O303" s="16"/>
      <c r="P303" s="16"/>
      <c r="Q303" s="16"/>
      <c r="R303" s="16"/>
      <c r="S303" s="16"/>
      <c r="T303" s="16"/>
      <c r="U303" s="16"/>
      <c r="V303" s="16"/>
      <c r="W303" s="16"/>
    </row>
    <row r="304" spans="8:23" hidden="1">
      <c r="H304" s="16"/>
      <c r="J304" s="16"/>
      <c r="K304" s="16"/>
      <c r="L304" s="16"/>
      <c r="M304" s="16"/>
      <c r="N304" s="16"/>
      <c r="O304" s="16"/>
      <c r="P304" s="16"/>
      <c r="Q304" s="16"/>
      <c r="R304" s="16"/>
      <c r="S304" s="16"/>
      <c r="T304" s="16"/>
      <c r="U304" s="16"/>
      <c r="V304" s="16"/>
      <c r="W304" s="16"/>
    </row>
    <row r="305" spans="1:707" hidden="1">
      <c r="H305" s="16"/>
      <c r="J305" s="16"/>
      <c r="K305" s="16"/>
      <c r="L305" s="16"/>
      <c r="M305" s="16"/>
      <c r="N305" s="16"/>
      <c r="O305" s="16"/>
      <c r="P305" s="16"/>
      <c r="Q305" s="16"/>
      <c r="R305" s="16"/>
      <c r="S305" s="16"/>
      <c r="T305" s="16"/>
      <c r="U305" s="16"/>
      <c r="V305" s="16"/>
      <c r="W305" s="16"/>
    </row>
    <row r="306" spans="1:707" hidden="1">
      <c r="H306" s="16"/>
      <c r="J306" s="16"/>
      <c r="K306" s="16"/>
      <c r="L306" s="16"/>
      <c r="M306" s="16"/>
      <c r="N306" s="16"/>
      <c r="O306" s="16"/>
      <c r="P306" s="16"/>
      <c r="Q306" s="16"/>
      <c r="R306" s="16"/>
      <c r="S306" s="16"/>
      <c r="T306" s="16"/>
      <c r="U306" s="16"/>
      <c r="V306" s="16"/>
      <c r="W306" s="16"/>
    </row>
    <row r="307" spans="1:707" hidden="1">
      <c r="H307" s="16"/>
      <c r="J307" s="16"/>
      <c r="K307" s="16"/>
      <c r="L307" s="16"/>
      <c r="M307" s="16"/>
      <c r="N307" s="16"/>
      <c r="O307" s="16"/>
      <c r="P307" s="16"/>
      <c r="Q307" s="16"/>
      <c r="R307" s="16"/>
      <c r="S307" s="16"/>
      <c r="T307" s="16"/>
      <c r="U307" s="16"/>
      <c r="V307" s="16"/>
      <c r="W307" s="16"/>
    </row>
    <row r="308" spans="1:707" hidden="1">
      <c r="H308" s="16"/>
      <c r="J308" s="16"/>
      <c r="K308" s="16"/>
      <c r="L308" s="16"/>
      <c r="M308" s="16"/>
      <c r="N308" s="16"/>
      <c r="O308" s="16"/>
      <c r="P308" s="16"/>
      <c r="Q308" s="16"/>
      <c r="R308" s="16"/>
      <c r="S308" s="16"/>
      <c r="T308" s="16"/>
      <c r="U308" s="16"/>
      <c r="V308" s="16"/>
      <c r="W308" s="16"/>
    </row>
    <row r="309" spans="1:707" hidden="1">
      <c r="H309" s="16"/>
      <c r="J309" s="16"/>
      <c r="K309" s="16"/>
      <c r="L309" s="16"/>
      <c r="M309" s="16"/>
      <c r="N309" s="16"/>
      <c r="O309" s="16"/>
      <c r="P309" s="16"/>
      <c r="Q309" s="16"/>
      <c r="R309" s="16"/>
      <c r="S309" s="16"/>
      <c r="T309" s="16"/>
      <c r="U309" s="16"/>
      <c r="V309" s="16"/>
      <c r="W309" s="16"/>
    </row>
    <row r="312" spans="1:707" s="19" customFormat="1" hidden="1">
      <c r="A312" s="10"/>
      <c r="B312" s="10"/>
      <c r="D312" s="31"/>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c r="CR312" s="24"/>
      <c r="CS312" s="24"/>
      <c r="CT312" s="24"/>
      <c r="CU312" s="24"/>
      <c r="CV312" s="24"/>
      <c r="CW312" s="24"/>
      <c r="CX312" s="24"/>
      <c r="CY312" s="24"/>
      <c r="CZ312" s="24"/>
      <c r="DA312" s="24"/>
      <c r="DB312" s="24"/>
      <c r="DC312" s="24"/>
      <c r="DD312" s="24"/>
      <c r="DE312" s="24"/>
      <c r="DF312" s="24"/>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4"/>
      <c r="EH312" s="24"/>
      <c r="EI312" s="24"/>
      <c r="EJ312" s="24"/>
      <c r="EK312" s="24"/>
      <c r="EL312" s="24"/>
      <c r="EM312" s="24"/>
      <c r="EN312" s="24"/>
      <c r="EO312" s="24"/>
      <c r="EP312" s="24"/>
      <c r="EQ312" s="24"/>
      <c r="ER312" s="24"/>
      <c r="ES312" s="24"/>
      <c r="ET312" s="24"/>
      <c r="EU312" s="24"/>
      <c r="EV312" s="24"/>
      <c r="EW312" s="24"/>
      <c r="EX312" s="24"/>
      <c r="EY312" s="24"/>
      <c r="EZ312" s="24"/>
      <c r="FA312" s="24"/>
      <c r="FB312" s="24"/>
      <c r="FC312" s="24"/>
      <c r="FD312" s="24"/>
      <c r="FE312" s="24"/>
      <c r="FF312" s="24"/>
      <c r="FG312" s="24"/>
      <c r="FH312" s="24"/>
      <c r="FI312" s="24"/>
      <c r="FJ312" s="24"/>
      <c r="FK312" s="24"/>
      <c r="FL312" s="24"/>
      <c r="FM312" s="24"/>
      <c r="FN312" s="24"/>
      <c r="FO312" s="24"/>
      <c r="FP312" s="24"/>
      <c r="FQ312" s="24"/>
      <c r="FR312" s="24"/>
      <c r="FS312" s="24"/>
      <c r="FT312" s="24"/>
      <c r="FU312" s="24"/>
      <c r="FV312" s="24"/>
      <c r="FW312" s="24"/>
      <c r="FX312" s="24"/>
      <c r="FY312" s="24"/>
      <c r="FZ312" s="24"/>
      <c r="GA312" s="24"/>
      <c r="GB312" s="24"/>
      <c r="GC312" s="24"/>
      <c r="GD312" s="24"/>
      <c r="GE312" s="24"/>
      <c r="GF312" s="24"/>
      <c r="GG312" s="24"/>
      <c r="GH312" s="24"/>
      <c r="GI312" s="24"/>
      <c r="GJ312" s="24"/>
      <c r="GK312" s="24"/>
      <c r="GL312" s="24"/>
      <c r="GM312" s="24"/>
      <c r="GN312" s="24"/>
      <c r="GO312" s="24"/>
      <c r="GP312" s="24"/>
      <c r="GQ312" s="24"/>
      <c r="GR312" s="24"/>
      <c r="GS312" s="24"/>
      <c r="GT312" s="24"/>
      <c r="GU312" s="24"/>
      <c r="GV312" s="24"/>
      <c r="GW312" s="24"/>
      <c r="GX312" s="24"/>
      <c r="GY312" s="24"/>
      <c r="GZ312" s="24"/>
      <c r="HA312" s="24"/>
      <c r="HB312" s="24"/>
      <c r="HC312" s="24"/>
      <c r="HD312" s="24"/>
      <c r="HE312" s="24"/>
      <c r="HF312" s="24"/>
      <c r="HG312" s="24"/>
      <c r="HH312" s="24"/>
      <c r="HI312" s="24"/>
      <c r="HJ312" s="24"/>
      <c r="HK312" s="24"/>
      <c r="HL312" s="24"/>
      <c r="HM312" s="24"/>
      <c r="HN312" s="24"/>
      <c r="HO312" s="24"/>
      <c r="HP312" s="24"/>
      <c r="HQ312" s="24"/>
      <c r="HR312" s="24"/>
      <c r="HS312" s="24"/>
      <c r="HT312" s="24"/>
      <c r="HU312" s="24"/>
      <c r="HV312" s="24"/>
      <c r="HW312" s="24"/>
      <c r="HX312" s="24"/>
      <c r="HY312" s="24"/>
      <c r="HZ312" s="24"/>
      <c r="IA312" s="24"/>
      <c r="IB312" s="24"/>
      <c r="IC312" s="24"/>
      <c r="ID312" s="24"/>
      <c r="IE312" s="24"/>
      <c r="IF312" s="24"/>
      <c r="IG312" s="24"/>
      <c r="IH312" s="24"/>
      <c r="II312" s="24"/>
      <c r="IJ312" s="24"/>
      <c r="IK312" s="24"/>
      <c r="IL312" s="24"/>
      <c r="IM312" s="24"/>
      <c r="IN312" s="24"/>
      <c r="IO312" s="24"/>
      <c r="IP312" s="24"/>
      <c r="IQ312" s="24"/>
      <c r="IR312" s="24"/>
      <c r="IS312" s="24"/>
      <c r="IT312" s="24"/>
      <c r="IU312" s="24"/>
      <c r="IV312" s="24"/>
      <c r="IW312" s="24"/>
      <c r="IX312" s="24"/>
      <c r="IY312" s="24"/>
      <c r="IZ312" s="24"/>
      <c r="JA312" s="24"/>
      <c r="JB312" s="24"/>
      <c r="JC312" s="24"/>
      <c r="JD312" s="24"/>
      <c r="JE312" s="24"/>
      <c r="JF312" s="24"/>
      <c r="JG312" s="24"/>
      <c r="JH312" s="24"/>
      <c r="JI312" s="24"/>
      <c r="JJ312" s="24"/>
      <c r="JK312" s="24"/>
      <c r="JL312" s="24"/>
      <c r="JM312" s="24"/>
      <c r="JN312" s="24"/>
      <c r="JO312" s="24"/>
      <c r="JP312" s="24"/>
      <c r="JQ312" s="24"/>
      <c r="JR312" s="24"/>
      <c r="JS312" s="24"/>
      <c r="JT312" s="24"/>
      <c r="JU312" s="24"/>
      <c r="JV312" s="24"/>
      <c r="JW312" s="24"/>
      <c r="JX312" s="24"/>
      <c r="JY312" s="24"/>
      <c r="JZ312" s="24"/>
      <c r="KA312" s="24"/>
      <c r="KB312" s="24"/>
      <c r="KC312" s="24"/>
      <c r="KD312" s="24"/>
      <c r="KE312" s="24"/>
      <c r="KF312" s="24"/>
      <c r="KG312" s="24"/>
      <c r="KH312" s="24"/>
      <c r="KI312" s="24"/>
      <c r="KJ312" s="24"/>
      <c r="KK312" s="24"/>
      <c r="KL312" s="24"/>
      <c r="KM312" s="24"/>
      <c r="KN312" s="24"/>
      <c r="KO312" s="24"/>
      <c r="KP312" s="24"/>
      <c r="KQ312" s="24"/>
      <c r="KR312" s="24"/>
      <c r="KS312" s="24"/>
      <c r="KT312" s="24"/>
      <c r="KU312" s="24"/>
      <c r="KV312" s="24"/>
      <c r="KW312" s="24"/>
      <c r="KX312" s="24"/>
      <c r="KY312" s="24"/>
      <c r="KZ312" s="24"/>
      <c r="LA312" s="24"/>
      <c r="LB312" s="24"/>
      <c r="LC312" s="24"/>
      <c r="LD312" s="24"/>
      <c r="LE312" s="24"/>
      <c r="LF312" s="24"/>
      <c r="LG312" s="24"/>
      <c r="LH312" s="24"/>
      <c r="LI312" s="24"/>
      <c r="LJ312" s="24"/>
      <c r="LK312" s="24"/>
      <c r="LL312" s="24"/>
      <c r="LM312" s="24"/>
      <c r="LN312" s="24"/>
      <c r="LO312" s="24"/>
      <c r="LP312" s="24"/>
      <c r="LQ312" s="24"/>
      <c r="LR312" s="24"/>
      <c r="LS312" s="24"/>
      <c r="LT312" s="24"/>
      <c r="LU312" s="24"/>
      <c r="LV312" s="24"/>
      <c r="LW312" s="24"/>
      <c r="LX312" s="24"/>
      <c r="LY312" s="24"/>
      <c r="LZ312" s="24"/>
      <c r="MA312" s="24"/>
      <c r="MB312" s="24"/>
      <c r="MC312" s="24"/>
      <c r="MD312" s="24"/>
      <c r="ME312" s="24"/>
      <c r="MF312" s="24"/>
      <c r="MG312" s="24"/>
      <c r="MH312" s="24"/>
      <c r="MI312" s="24"/>
      <c r="MJ312" s="24"/>
      <c r="MK312" s="24"/>
      <c r="ML312" s="24"/>
      <c r="MM312" s="24"/>
      <c r="MN312" s="24"/>
      <c r="MO312" s="24"/>
      <c r="MP312" s="24"/>
      <c r="MQ312" s="24"/>
      <c r="MR312" s="24"/>
      <c r="MS312" s="24"/>
      <c r="MT312" s="24"/>
      <c r="MU312" s="24"/>
      <c r="MV312" s="24"/>
      <c r="MW312" s="24"/>
      <c r="MX312" s="24"/>
      <c r="MY312" s="24"/>
      <c r="MZ312" s="24"/>
      <c r="NA312" s="24"/>
      <c r="NB312" s="24"/>
      <c r="NC312" s="24"/>
      <c r="ND312" s="24"/>
      <c r="NE312" s="24"/>
      <c r="NF312" s="24"/>
      <c r="NG312" s="24"/>
      <c r="NH312" s="24"/>
      <c r="NI312" s="24"/>
      <c r="NJ312" s="24"/>
      <c r="NK312" s="24"/>
      <c r="NL312" s="24"/>
      <c r="NM312" s="24"/>
      <c r="NN312" s="24"/>
      <c r="NO312" s="24"/>
      <c r="NP312" s="24"/>
      <c r="NQ312" s="24"/>
      <c r="NR312" s="24"/>
      <c r="NS312" s="24"/>
      <c r="NT312" s="24"/>
      <c r="NU312" s="24"/>
      <c r="NV312" s="24"/>
      <c r="NW312" s="24"/>
      <c r="NX312" s="24"/>
      <c r="NY312" s="24"/>
      <c r="NZ312" s="24"/>
      <c r="OA312" s="24"/>
      <c r="OB312" s="24"/>
      <c r="OC312" s="24"/>
      <c r="OD312" s="24"/>
      <c r="OE312" s="24"/>
      <c r="OF312" s="24"/>
      <c r="OG312" s="24"/>
      <c r="OH312" s="24"/>
      <c r="OI312" s="24"/>
      <c r="OJ312" s="24"/>
      <c r="OK312" s="24"/>
      <c r="OL312" s="24"/>
      <c r="OM312" s="24"/>
      <c r="ON312" s="24"/>
      <c r="OO312" s="24"/>
      <c r="OP312" s="24"/>
      <c r="OQ312" s="24"/>
      <c r="OR312" s="24"/>
      <c r="OS312" s="24"/>
      <c r="OT312" s="24"/>
      <c r="OU312" s="24"/>
      <c r="OV312" s="24"/>
      <c r="OW312" s="24"/>
      <c r="OX312" s="24"/>
      <c r="OY312" s="24"/>
      <c r="OZ312" s="24"/>
      <c r="PA312" s="24"/>
      <c r="PB312" s="24"/>
      <c r="PC312" s="24"/>
      <c r="PD312" s="24"/>
      <c r="PE312" s="24"/>
      <c r="PF312" s="24"/>
      <c r="PG312" s="24"/>
      <c r="PH312" s="24"/>
      <c r="PI312" s="24"/>
      <c r="PJ312" s="24"/>
      <c r="PK312" s="24"/>
      <c r="PL312" s="24"/>
      <c r="PM312" s="24"/>
      <c r="PN312" s="24"/>
      <c r="PO312" s="24"/>
      <c r="PP312" s="24"/>
      <c r="PQ312" s="24"/>
      <c r="PR312" s="24"/>
      <c r="PS312" s="24"/>
      <c r="PT312" s="24"/>
      <c r="PU312" s="24"/>
      <c r="PV312" s="24"/>
      <c r="PW312" s="24"/>
      <c r="PX312" s="24"/>
      <c r="PY312" s="24"/>
      <c r="PZ312" s="24"/>
      <c r="QA312" s="24"/>
      <c r="QB312" s="24"/>
      <c r="QC312" s="24"/>
      <c r="QD312" s="24"/>
      <c r="QE312" s="24"/>
      <c r="QF312" s="24"/>
      <c r="QG312" s="24"/>
      <c r="QH312" s="24"/>
      <c r="QI312" s="24"/>
      <c r="QJ312" s="24"/>
      <c r="QK312" s="24"/>
      <c r="QL312" s="24"/>
      <c r="QM312" s="24"/>
      <c r="QN312" s="24"/>
      <c r="QO312" s="24"/>
      <c r="QP312" s="24"/>
      <c r="QQ312" s="24"/>
      <c r="QR312" s="24"/>
      <c r="QS312" s="24"/>
      <c r="QT312" s="24"/>
      <c r="QU312" s="24"/>
      <c r="QV312" s="24"/>
      <c r="QW312" s="24"/>
      <c r="QX312" s="24"/>
      <c r="QY312" s="24"/>
      <c r="QZ312" s="24"/>
      <c r="RA312" s="24"/>
      <c r="RB312" s="24"/>
      <c r="RC312" s="24"/>
      <c r="RD312" s="24"/>
      <c r="RE312" s="24"/>
      <c r="RF312" s="24"/>
      <c r="RG312" s="24"/>
      <c r="RH312" s="24"/>
      <c r="RI312" s="24"/>
      <c r="RJ312" s="24"/>
      <c r="RK312" s="24"/>
      <c r="RL312" s="24"/>
      <c r="RM312" s="24"/>
      <c r="RN312" s="24"/>
      <c r="RO312" s="24"/>
      <c r="RP312" s="24"/>
      <c r="RQ312" s="24"/>
      <c r="RR312" s="24"/>
      <c r="RS312" s="24"/>
      <c r="RT312" s="24"/>
      <c r="RU312" s="24"/>
      <c r="RV312" s="24"/>
      <c r="RW312" s="24"/>
      <c r="RX312" s="24"/>
      <c r="RY312" s="24"/>
      <c r="RZ312" s="24"/>
      <c r="SA312" s="24"/>
      <c r="SB312" s="24"/>
      <c r="SC312" s="24"/>
      <c r="SD312" s="24"/>
      <c r="SE312" s="24"/>
      <c r="SF312" s="24"/>
      <c r="SG312" s="24"/>
      <c r="SH312" s="24"/>
      <c r="SI312" s="24"/>
      <c r="SJ312" s="24"/>
      <c r="SK312" s="24"/>
      <c r="SL312" s="24"/>
      <c r="SM312" s="24"/>
      <c r="SN312" s="24"/>
      <c r="SO312" s="24"/>
      <c r="SP312" s="24"/>
      <c r="SQ312" s="24"/>
      <c r="SR312" s="24"/>
      <c r="SS312" s="24"/>
      <c r="ST312" s="24"/>
      <c r="SU312" s="24"/>
      <c r="SV312" s="24"/>
      <c r="SW312" s="24"/>
      <c r="SX312" s="24"/>
      <c r="SY312" s="24"/>
      <c r="SZ312" s="24"/>
      <c r="TA312" s="24"/>
      <c r="TB312" s="24"/>
      <c r="TC312" s="24"/>
      <c r="TD312" s="24"/>
      <c r="TE312" s="24"/>
      <c r="TF312" s="24"/>
      <c r="TG312" s="24"/>
      <c r="TH312" s="24"/>
      <c r="TI312" s="24"/>
      <c r="TJ312" s="24"/>
      <c r="TK312" s="24"/>
      <c r="TL312" s="24"/>
      <c r="TM312" s="24"/>
      <c r="TN312" s="24"/>
      <c r="TO312" s="24"/>
      <c r="TP312" s="24"/>
      <c r="TQ312" s="24"/>
      <c r="TR312" s="24"/>
      <c r="TS312" s="24"/>
      <c r="TT312" s="24"/>
      <c r="TU312" s="24"/>
      <c r="TV312" s="24"/>
      <c r="TW312" s="24"/>
      <c r="TX312" s="24"/>
      <c r="TY312" s="24"/>
      <c r="TZ312" s="24"/>
      <c r="UA312" s="24"/>
      <c r="UB312" s="24"/>
      <c r="UC312" s="24"/>
      <c r="UD312" s="24"/>
      <c r="UE312" s="24"/>
      <c r="UF312" s="24"/>
      <c r="UG312" s="24"/>
      <c r="UH312" s="24"/>
      <c r="UI312" s="24"/>
      <c r="UJ312" s="24"/>
      <c r="UK312" s="24"/>
      <c r="UL312" s="24"/>
      <c r="UM312" s="24"/>
      <c r="UN312" s="24"/>
      <c r="UO312" s="24"/>
      <c r="UP312" s="24"/>
      <c r="UQ312" s="24"/>
      <c r="UR312" s="24"/>
      <c r="US312" s="24"/>
      <c r="UT312" s="24"/>
      <c r="UU312" s="24"/>
      <c r="UV312" s="24"/>
      <c r="UW312" s="24"/>
      <c r="UX312" s="24"/>
      <c r="UY312" s="24"/>
      <c r="UZ312" s="24"/>
      <c r="VA312" s="24"/>
      <c r="VB312" s="24"/>
      <c r="VC312" s="24"/>
      <c r="VD312" s="24"/>
      <c r="VE312" s="24"/>
      <c r="VF312" s="24"/>
      <c r="VG312" s="24"/>
      <c r="VH312" s="24"/>
      <c r="VI312" s="24"/>
      <c r="VJ312" s="24"/>
      <c r="VK312" s="24"/>
      <c r="VL312" s="24"/>
      <c r="VM312" s="24"/>
      <c r="VN312" s="24"/>
      <c r="VO312" s="24"/>
      <c r="VP312" s="24"/>
      <c r="VQ312" s="24"/>
      <c r="VR312" s="24"/>
      <c r="VS312" s="24"/>
      <c r="VT312" s="24"/>
      <c r="VU312" s="24"/>
      <c r="VV312" s="24"/>
      <c r="VW312" s="24"/>
      <c r="VX312" s="24"/>
      <c r="VY312" s="24"/>
      <c r="VZ312" s="24"/>
      <c r="WA312" s="24"/>
      <c r="WB312" s="24"/>
      <c r="WC312" s="24"/>
      <c r="WD312" s="24"/>
      <c r="WE312" s="24"/>
      <c r="WF312" s="24"/>
      <c r="WG312" s="24"/>
      <c r="WH312" s="24"/>
      <c r="WI312" s="24"/>
      <c r="WJ312" s="24"/>
      <c r="WK312" s="24"/>
      <c r="WL312" s="24"/>
      <c r="WM312" s="24"/>
      <c r="WN312" s="24"/>
      <c r="WO312" s="24"/>
      <c r="WP312" s="24"/>
      <c r="WQ312" s="24"/>
      <c r="WR312" s="24"/>
      <c r="WS312" s="24"/>
      <c r="WT312" s="24"/>
      <c r="WU312" s="24"/>
      <c r="WV312" s="24"/>
      <c r="WW312" s="24"/>
      <c r="WX312" s="24"/>
      <c r="WY312" s="24"/>
      <c r="WZ312" s="24"/>
      <c r="XA312" s="24"/>
      <c r="XB312" s="24"/>
      <c r="XC312" s="24"/>
      <c r="XD312" s="24"/>
      <c r="XE312" s="24"/>
      <c r="XF312" s="24"/>
      <c r="XG312" s="24"/>
      <c r="XH312" s="24"/>
      <c r="XI312" s="24"/>
      <c r="XJ312" s="24"/>
      <c r="XK312" s="24"/>
      <c r="XL312" s="24"/>
      <c r="XM312" s="24"/>
      <c r="XN312" s="24"/>
      <c r="XO312" s="24"/>
      <c r="XP312" s="24"/>
      <c r="XQ312" s="24"/>
      <c r="XR312" s="24"/>
      <c r="XS312" s="24"/>
      <c r="XT312" s="24"/>
      <c r="XU312" s="24"/>
      <c r="XV312" s="24"/>
      <c r="XW312" s="24"/>
      <c r="XX312" s="24"/>
      <c r="XY312" s="24"/>
      <c r="XZ312" s="24"/>
      <c r="YA312" s="24"/>
      <c r="YB312" s="24"/>
      <c r="YC312" s="24"/>
      <c r="YD312" s="24"/>
      <c r="YE312" s="24"/>
      <c r="YF312" s="24"/>
      <c r="YG312" s="24"/>
      <c r="YH312" s="24"/>
      <c r="YI312" s="24"/>
      <c r="YJ312" s="24"/>
      <c r="YK312" s="24"/>
      <c r="YL312" s="24"/>
      <c r="YM312" s="24"/>
      <c r="YN312" s="24"/>
      <c r="YO312" s="24"/>
      <c r="YP312" s="24"/>
      <c r="YQ312" s="24"/>
      <c r="YR312" s="24"/>
      <c r="YS312" s="24"/>
      <c r="YT312" s="24"/>
      <c r="YU312" s="24"/>
      <c r="YV312" s="24"/>
      <c r="YW312" s="24"/>
      <c r="YX312" s="24"/>
      <c r="YY312" s="24"/>
      <c r="YZ312" s="24"/>
      <c r="ZA312" s="24"/>
      <c r="ZB312" s="24"/>
      <c r="ZC312" s="24"/>
      <c r="ZD312" s="24"/>
      <c r="ZE312" s="24"/>
      <c r="ZF312" s="24"/>
      <c r="ZG312" s="24"/>
      <c r="ZH312" s="24"/>
      <c r="ZI312" s="24"/>
      <c r="ZJ312" s="24"/>
      <c r="ZK312" s="24"/>
      <c r="ZL312" s="24"/>
      <c r="ZM312" s="24"/>
      <c r="ZN312" s="24"/>
      <c r="ZO312" s="24"/>
      <c r="ZP312" s="24"/>
      <c r="ZQ312" s="24"/>
      <c r="ZR312" s="24"/>
      <c r="ZS312" s="24"/>
      <c r="ZT312" s="24"/>
      <c r="ZU312" s="24"/>
      <c r="ZV312" s="24"/>
      <c r="ZW312" s="24"/>
      <c r="ZX312" s="24"/>
      <c r="ZY312" s="24"/>
      <c r="ZZ312" s="24"/>
      <c r="AAA312" s="24"/>
      <c r="AAB312" s="24"/>
      <c r="AAC312" s="24"/>
      <c r="AAD312" s="24"/>
      <c r="AAE312" s="24"/>
    </row>
  </sheetData>
  <conditionalFormatting sqref="F2">
    <cfRule type="cellIs" dxfId="71" priority="1" stopIfTrue="1" operator="notEqual">
      <formula>0</formula>
    </cfRule>
    <cfRule type="cellIs" dxfId="70" priority="2" stopIfTrue="1" operator="equal">
      <formula>""</formula>
    </cfRule>
  </conditionalFormatting>
  <conditionalFormatting sqref="J3:AAE3">
    <cfRule type="cellIs" dxfId="69" priority="5" operator="equal">
      <formula>"PPA ext."</formula>
    </cfRule>
    <cfRule type="cellIs" dxfId="68" priority="6" operator="equal">
      <formula>"Delay"</formula>
    </cfRule>
    <cfRule type="cellIs" dxfId="67" priority="7" operator="equal">
      <formula>"Fin Close"</formula>
    </cfRule>
    <cfRule type="cellIs" dxfId="66" priority="8" stopIfTrue="1" operator="equal">
      <formula>"Construction"</formula>
    </cfRule>
    <cfRule type="cellIs" dxfId="65" priority="9" stopIfTrue="1" operator="equal">
      <formula>"Operations"</formula>
    </cfRule>
  </conditionalFormatting>
  <pageMargins left="0.70866141732283472" right="0.70866141732283472" top="0.74803149606299213" bottom="0.74803149606299213" header="0.31496062992125984" footer="0.31496062992125984"/>
  <pageSetup paperSize="8" scale="77" fitToHeight="0" orientation="landscape" r:id="rId1"/>
  <headerFooter>
    <oddHeader>&amp;L&amp;F&amp;C&amp;A</oddHeader>
    <oddFooter>&amp;LPrinted on &amp;D at &amp;T&amp;CPage &amp;P of &amp;N&amp;ROfwat</oddFooter>
  </headerFooter>
  <rowBreaks count="1" manualBreakCount="1">
    <brk id="113" max="16383" man="1"/>
  </rowBreaks>
  <colBreaks count="10" manualBreakCount="10">
    <brk id="25" max="1048575" man="1"/>
    <brk id="36" max="1048575" man="1"/>
    <brk id="47" max="1048575" man="1"/>
    <brk id="58" max="1048575" man="1"/>
    <brk id="69" max="1048575" man="1"/>
    <brk id="80" max="1048575" man="1"/>
    <brk id="91" max="1048575" man="1"/>
    <brk id="102" max="1048575" man="1"/>
    <brk id="113" max="1048575" man="1"/>
    <brk id="124"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4B14F-F74D-4DEE-BEBA-905A00B83464}">
  <sheetPr>
    <tabColor rgb="FFCCCCCE"/>
    <outlinePr summaryBelow="0" summaryRight="0"/>
    <pageSetUpPr fitToPage="1"/>
  </sheetPr>
  <dimension ref="A1:AAE782"/>
  <sheetViews>
    <sheetView showGridLines="0" defaultGridColor="0" colorId="22" zoomScale="80" zoomScaleNormal="80" workbookViewId="0">
      <pane xSplit="9" ySplit="5" topLeftCell="J6" activePane="bottomRight" state="frozen"/>
      <selection pane="bottomRight"/>
      <selection pane="bottomLeft"/>
      <selection pane="topRight"/>
    </sheetView>
  </sheetViews>
  <sheetFormatPr defaultColWidth="0" defaultRowHeight="12.95" outlineLevelRow="4"/>
  <cols>
    <col min="1" max="1" width="10.83203125" style="10" customWidth="1"/>
    <col min="2" max="2" width="1.83203125" style="10" customWidth="1"/>
    <col min="3" max="3" width="1.5" style="19" customWidth="1"/>
    <col min="4" max="4" width="1.5" style="65" customWidth="1"/>
    <col min="5" max="5" width="175" style="24" bestFit="1" customWidth="1"/>
    <col min="6" max="6" width="18.5" style="24" customWidth="1"/>
    <col min="7" max="7" width="13.1640625" style="24" bestFit="1" customWidth="1"/>
    <col min="8" max="8" width="16.6640625" style="24" customWidth="1"/>
    <col min="9" max="9" width="3.5" style="24" customWidth="1"/>
    <col min="10" max="17" width="11.83203125" style="24" bestFit="1" customWidth="1"/>
    <col min="18" max="22" width="11.83203125" style="24" customWidth="1"/>
    <col min="23" max="23" width="11.83203125" style="24" bestFit="1" customWidth="1"/>
    <col min="24" max="708" width="15.1640625" style="24" hidden="1" customWidth="1"/>
    <col min="709" max="16384" width="15.1640625" style="24" hidden="1"/>
  </cols>
  <sheetData>
    <row r="1" spans="1:707" s="1" customFormat="1" ht="30.95">
      <c r="A1" s="1" t="e">
        <f ca="1">RIGHT(CELL("filename", A1), LEN(CELL("filename", A1)) - SEARCH("]", CELL("filename", A1)))</f>
        <v>#VALUE!</v>
      </c>
    </row>
    <row r="2" spans="1:707" s="30" customFormat="1">
      <c r="A2" s="18"/>
      <c r="B2" s="18"/>
      <c r="C2" s="27"/>
      <c r="D2" s="25"/>
      <c r="E2" s="33" t="s">
        <v>694</v>
      </c>
      <c r="F2" s="29">
        <f>Checks!$F$19</f>
        <v>0</v>
      </c>
      <c r="G2" s="28" t="s">
        <v>695</v>
      </c>
      <c r="H2" s="9"/>
      <c r="I2" s="9"/>
      <c r="J2" s="5">
        <f>Time!J$12</f>
        <v>42825</v>
      </c>
      <c r="K2" s="5">
        <f>Time!K$12</f>
        <v>43190</v>
      </c>
      <c r="L2" s="5">
        <f>Time!L$12</f>
        <v>43555</v>
      </c>
      <c r="M2" s="5">
        <f>Time!M$12</f>
        <v>43921</v>
      </c>
      <c r="N2" s="5">
        <f>Time!N$12</f>
        <v>44286</v>
      </c>
      <c r="O2" s="5">
        <f>Time!O$12</f>
        <v>44651</v>
      </c>
      <c r="P2" s="5">
        <f>Time!P$12</f>
        <v>45016</v>
      </c>
      <c r="Q2" s="5">
        <f>Time!Q$12</f>
        <v>45382</v>
      </c>
      <c r="R2" s="5">
        <f>Time!R$12</f>
        <v>45747</v>
      </c>
      <c r="S2" s="5">
        <f>Time!S$12</f>
        <v>46112</v>
      </c>
      <c r="T2" s="5">
        <f>Time!T$12</f>
        <v>46477</v>
      </c>
      <c r="U2" s="5">
        <f>Time!U$12</f>
        <v>46843</v>
      </c>
      <c r="V2" s="5">
        <f>Time!V$12</f>
        <v>47208</v>
      </c>
      <c r="W2" s="5">
        <f>Time!W$12</f>
        <v>47573</v>
      </c>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row>
    <row r="3" spans="1:707" s="30" customFormat="1">
      <c r="A3" s="18"/>
      <c r="B3" s="18"/>
      <c r="C3" s="27"/>
      <c r="D3" s="25"/>
      <c r="E3" s="4" t="s">
        <v>696</v>
      </c>
      <c r="F3" s="9"/>
      <c r="G3" s="9"/>
      <c r="H3" s="9"/>
      <c r="I3" s="9"/>
      <c r="J3" s="2" t="str">
        <f>Time!J$40</f>
        <v/>
      </c>
      <c r="K3" s="2" t="str">
        <f>Time!K$40</f>
        <v/>
      </c>
      <c r="L3" s="2" t="str">
        <f>Time!L$40</f>
        <v/>
      </c>
      <c r="M3" s="2" t="str">
        <f>Time!M$40</f>
        <v/>
      </c>
      <c r="N3" s="2" t="str">
        <f>Time!N$40</f>
        <v/>
      </c>
      <c r="O3" s="2" t="str">
        <f>Time!O$40</f>
        <v/>
      </c>
      <c r="P3" s="2" t="str">
        <f>Time!P$40</f>
        <v/>
      </c>
      <c r="Q3" s="2" t="str">
        <f>Time!Q$40</f>
        <v/>
      </c>
      <c r="R3" s="2" t="str">
        <f>Time!R$40</f>
        <v/>
      </c>
      <c r="S3" s="2" t="str">
        <f>Time!S$40</f>
        <v>PR24</v>
      </c>
      <c r="T3" s="2" t="str">
        <f>Time!T$40</f>
        <v>PR24</v>
      </c>
      <c r="U3" s="2" t="str">
        <f>Time!U$40</f>
        <v>PR24</v>
      </c>
      <c r="V3" s="2" t="str">
        <f>Time!V$40</f>
        <v>PR24</v>
      </c>
      <c r="W3" s="2" t="str">
        <f>Time!W$40</f>
        <v>PR24</v>
      </c>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row>
    <row r="4" spans="1:707" s="30" customFormat="1">
      <c r="A4" s="18"/>
      <c r="B4" s="18"/>
      <c r="C4" s="27"/>
      <c r="D4" s="25"/>
      <c r="E4" s="7" t="s">
        <v>697</v>
      </c>
      <c r="F4" s="13"/>
      <c r="G4" s="13"/>
      <c r="H4" s="9"/>
      <c r="I4" s="9"/>
      <c r="J4" s="7">
        <f xml:space="preserve"> Time!J$45</f>
        <v>2017</v>
      </c>
      <c r="K4" s="7">
        <f xml:space="preserve"> Time!K$45</f>
        <v>2018</v>
      </c>
      <c r="L4" s="7">
        <f xml:space="preserve"> Time!L$45</f>
        <v>2019</v>
      </c>
      <c r="M4" s="7">
        <f xml:space="preserve"> Time!M$45</f>
        <v>2020</v>
      </c>
      <c r="N4" s="7">
        <f xml:space="preserve"> Time!N$45</f>
        <v>2021</v>
      </c>
      <c r="O4" s="7">
        <f xml:space="preserve"> Time!O$45</f>
        <v>2022</v>
      </c>
      <c r="P4" s="7">
        <f xml:space="preserve"> Time!P$45</f>
        <v>2023</v>
      </c>
      <c r="Q4" s="7">
        <f xml:space="preserve"> Time!Q$45</f>
        <v>2024</v>
      </c>
      <c r="R4" s="7">
        <f xml:space="preserve"> Time!R$45</f>
        <v>2025</v>
      </c>
      <c r="S4" s="7">
        <f xml:space="preserve"> Time!S$45</f>
        <v>2026</v>
      </c>
      <c r="T4" s="7">
        <f xml:space="preserve"> Time!T$45</f>
        <v>2027</v>
      </c>
      <c r="U4" s="7">
        <f xml:space="preserve"> Time!U$45</f>
        <v>2028</v>
      </c>
      <c r="V4" s="7">
        <f xml:space="preserve"> Time!V$45</f>
        <v>2029</v>
      </c>
      <c r="W4" s="7">
        <f xml:space="preserve"> Time!W$45</f>
        <v>2030</v>
      </c>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row>
    <row r="5" spans="1:707" s="30" customFormat="1">
      <c r="A5" s="18" t="s">
        <v>698</v>
      </c>
      <c r="B5" s="18" t="s">
        <v>699</v>
      </c>
      <c r="C5" s="27"/>
      <c r="D5" s="25"/>
      <c r="E5" s="4" t="s">
        <v>700</v>
      </c>
      <c r="F5" s="12" t="s">
        <v>594</v>
      </c>
      <c r="G5" s="12" t="s">
        <v>137</v>
      </c>
      <c r="H5" s="12" t="s">
        <v>701</v>
      </c>
      <c r="I5" s="9"/>
      <c r="J5" s="4">
        <f>Time!J$15</f>
        <v>1</v>
      </c>
      <c r="K5" s="4">
        <f>Time!K$15</f>
        <v>2</v>
      </c>
      <c r="L5" s="4">
        <f>Time!L$15</f>
        <v>3</v>
      </c>
      <c r="M5" s="4">
        <f>Time!M$15</f>
        <v>4</v>
      </c>
      <c r="N5" s="4">
        <f>Time!N$15</f>
        <v>5</v>
      </c>
      <c r="O5" s="4">
        <f>Time!O$15</f>
        <v>6</v>
      </c>
      <c r="P5" s="4">
        <f>Time!P$15</f>
        <v>7</v>
      </c>
      <c r="Q5" s="4">
        <f>Time!Q$15</f>
        <v>8</v>
      </c>
      <c r="R5" s="4">
        <f>Time!R$15</f>
        <v>9</v>
      </c>
      <c r="S5" s="4">
        <f>Time!S$15</f>
        <v>10</v>
      </c>
      <c r="T5" s="4">
        <f>Time!T$15</f>
        <v>11</v>
      </c>
      <c r="U5" s="4">
        <f>Time!U$15</f>
        <v>12</v>
      </c>
      <c r="V5" s="4">
        <f>Time!V$15</f>
        <v>13</v>
      </c>
      <c r="W5" s="4">
        <f>Time!W$15</f>
        <v>14</v>
      </c>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row>
    <row r="6" spans="1:707" s="13" customFormat="1">
      <c r="A6" s="12"/>
      <c r="B6" s="12"/>
      <c r="C6" s="54"/>
      <c r="D6" s="61"/>
    </row>
    <row r="7" spans="1:707" s="13" customFormat="1">
      <c r="A7" s="12"/>
      <c r="B7" s="12"/>
      <c r="C7" s="54"/>
      <c r="D7" s="61"/>
    </row>
    <row r="8" spans="1:707" collapsed="1">
      <c r="A8" s="85" t="s">
        <v>890</v>
      </c>
      <c r="B8" s="85"/>
      <c r="C8" s="84"/>
      <c r="D8" s="83"/>
      <c r="E8" s="82"/>
      <c r="F8" s="82"/>
      <c r="G8" s="82"/>
      <c r="H8" s="82"/>
      <c r="I8" s="82"/>
      <c r="J8" s="82"/>
      <c r="K8" s="82"/>
      <c r="L8" s="82"/>
      <c r="M8" s="82"/>
      <c r="N8" s="82"/>
      <c r="O8" s="82"/>
      <c r="P8" s="82"/>
      <c r="Q8" s="82"/>
      <c r="R8" s="82"/>
      <c r="S8" s="82"/>
      <c r="T8" s="82"/>
      <c r="U8" s="82"/>
      <c r="V8" s="82"/>
      <c r="W8" s="82"/>
    </row>
    <row r="9" spans="1:707" hidden="1" outlineLevel="1">
      <c r="F9" s="125"/>
    </row>
    <row r="10" spans="1:707" hidden="1" outlineLevel="1">
      <c r="B10" s="10" t="s">
        <v>891</v>
      </c>
      <c r="F10" s="125"/>
    </row>
    <row r="11" spans="1:707" hidden="1" outlineLevel="2">
      <c r="F11" s="125"/>
    </row>
    <row r="12" spans="1:707" hidden="1" outlineLevel="2">
      <c r="B12" s="10" t="s">
        <v>850</v>
      </c>
      <c r="F12" s="125"/>
    </row>
    <row r="13" spans="1:707" hidden="1" outlineLevel="3">
      <c r="F13" s="125"/>
    </row>
    <row r="14" spans="1:707" s="110" customFormat="1" hidden="1" outlineLevel="3">
      <c r="A14" s="108"/>
      <c r="B14" s="108"/>
      <c r="C14" s="109"/>
      <c r="D14" s="120"/>
      <c r="E14" s="110" t="str">
        <f xml:space="preserve"> InpS!E$200</f>
        <v>PR24 Transitional expenditure programme RCV adjustment in 2022-23 FYA (CPIH deflated) prices (WR)</v>
      </c>
      <c r="F14" s="124">
        <f xml:space="preserve"> InpS!F$200</f>
        <v>0</v>
      </c>
      <c r="G14" s="186" t="str">
        <f xml:space="preserve"> InpS!G$200</f>
        <v>£m</v>
      </c>
    </row>
    <row r="15" spans="1:707" s="110" customFormat="1" hidden="1" outlineLevel="3">
      <c r="A15" s="108"/>
      <c r="B15" s="108"/>
      <c r="C15" s="109"/>
      <c r="D15" s="120"/>
      <c r="E15" s="110" t="str">
        <f xml:space="preserve"> InpS!E$201</f>
        <v>PR24 Transitional expenditure programme RCV adjustment in 2022-23 FYA (CPIH deflated) prices (WN)</v>
      </c>
      <c r="F15" s="124">
        <f xml:space="preserve"> InpS!F$201</f>
        <v>0</v>
      </c>
      <c r="G15" s="186" t="str">
        <f xml:space="preserve"> InpS!G$201</f>
        <v>£m</v>
      </c>
    </row>
    <row r="16" spans="1:707" s="110" customFormat="1" hidden="1" outlineLevel="3">
      <c r="A16" s="108"/>
      <c r="B16" s="108"/>
      <c r="C16" s="109"/>
      <c r="D16" s="120"/>
      <c r="E16" s="110" t="str">
        <f xml:space="preserve"> InpS!E$202</f>
        <v>PR24 Transitional expenditure programme RCV adjustment in 2022-23 FYA (CPIH deflated) prices (WWN)</v>
      </c>
      <c r="F16" s="124">
        <f xml:space="preserve"> InpS!F$202</f>
        <v>0</v>
      </c>
      <c r="G16" s="186" t="str">
        <f xml:space="preserve"> InpS!G$202</f>
        <v>£m</v>
      </c>
    </row>
    <row r="17" spans="1:8" s="110" customFormat="1" hidden="1" outlineLevel="3">
      <c r="A17" s="108"/>
      <c r="B17" s="108"/>
      <c r="C17" s="109"/>
      <c r="D17" s="120"/>
      <c r="E17" s="110" t="str">
        <f xml:space="preserve"> InpS!E$203</f>
        <v>PR24 Transitional expenditure programme RCV adjustment in 2022-23 FYA (CPIH deflated) prices (BR)</v>
      </c>
      <c r="F17" s="124">
        <f xml:space="preserve"> InpS!F$203</f>
        <v>0</v>
      </c>
      <c r="G17" s="186" t="str">
        <f xml:space="preserve"> InpS!G$203</f>
        <v>£m</v>
      </c>
    </row>
    <row r="18" spans="1:8" s="110" customFormat="1" hidden="1" outlineLevel="3">
      <c r="A18" s="108"/>
      <c r="B18" s="108"/>
      <c r="C18" s="109"/>
      <c r="D18" s="120"/>
      <c r="E18" s="110" t="str">
        <f xml:space="preserve"> InpS!E$204</f>
        <v>PR24 Transitional expenditure programme RCV adjustment in 2022-23 FYA (CPIH deflated) prices (ADDN1)</v>
      </c>
      <c r="F18" s="124">
        <f xml:space="preserve"> InpS!F$204</f>
        <v>0</v>
      </c>
      <c r="G18" s="186" t="str">
        <f xml:space="preserve"> InpS!G$204</f>
        <v>£m</v>
      </c>
    </row>
    <row r="19" spans="1:8" s="110" customFormat="1" hidden="1" outlineLevel="3">
      <c r="A19" s="108"/>
      <c r="B19" s="108"/>
      <c r="C19" s="109"/>
      <c r="D19" s="120"/>
      <c r="E19" s="110" t="str">
        <f xml:space="preserve"> InpS!E$205</f>
        <v>PR24 Transitional expenditure programme RCV adjustment in 2022-23 FYA (CPIH deflated) prices (ADDN2)</v>
      </c>
      <c r="F19" s="124">
        <f xml:space="preserve"> InpS!F$205</f>
        <v>0</v>
      </c>
      <c r="G19" s="186" t="str">
        <f xml:space="preserve"> InpS!G$205</f>
        <v>£m</v>
      </c>
    </row>
    <row r="20" spans="1:8" hidden="1" outlineLevel="3">
      <c r="E20" s="101" t="s">
        <v>892</v>
      </c>
      <c r="F20" s="196">
        <f xml:space="preserve"> SUM(F14:F19)</f>
        <v>0</v>
      </c>
      <c r="G20" s="200" t="s">
        <v>169</v>
      </c>
    </row>
    <row r="21" spans="1:8" s="110" customFormat="1" hidden="1" outlineLevel="3">
      <c r="A21" s="108"/>
      <c r="B21" s="108"/>
      <c r="C21" s="109"/>
      <c r="D21" s="120"/>
      <c r="F21" s="124"/>
      <c r="G21" s="186"/>
    </row>
    <row r="22" spans="1:8" s="110" customFormat="1" hidden="1" outlineLevel="3">
      <c r="A22" s="108"/>
      <c r="B22" s="108"/>
      <c r="C22" s="109"/>
      <c r="D22" s="120"/>
      <c r="E22" s="110" t="str">
        <f xml:space="preserve"> InpS!E$207</f>
        <v>PR24 Defra accelerated programme RCV adjustment in 2022-23 FYA (CPIH deflated) prices (WR)</v>
      </c>
      <c r="F22" s="124">
        <f xml:space="preserve"> InpS!F$207</f>
        <v>0</v>
      </c>
      <c r="G22" s="186" t="str">
        <f xml:space="preserve"> InpS!G$207</f>
        <v>£m</v>
      </c>
    </row>
    <row r="23" spans="1:8" s="110" customFormat="1" hidden="1" outlineLevel="3">
      <c r="A23" s="108"/>
      <c r="B23" s="108"/>
      <c r="C23" s="109"/>
      <c r="D23" s="120"/>
      <c r="E23" s="110" t="str">
        <f xml:space="preserve"> InpS!E$208</f>
        <v>PR24 Defra accelerated programme RCV adjustment in 2022-23 FYA (CPIH deflated) prices (WN)</v>
      </c>
      <c r="F23" s="124">
        <f xml:space="preserve"> InpS!F$208</f>
        <v>0</v>
      </c>
      <c r="G23" s="186" t="str">
        <f xml:space="preserve"> InpS!G$208</f>
        <v>£m</v>
      </c>
    </row>
    <row r="24" spans="1:8" s="110" customFormat="1" hidden="1" outlineLevel="3">
      <c r="A24" s="108"/>
      <c r="B24" s="108"/>
      <c r="C24" s="109"/>
      <c r="D24" s="120"/>
      <c r="E24" s="110" t="str">
        <f xml:space="preserve"> InpS!E$209</f>
        <v>PR24 Defra accelerated programme RCV adjustment in 2022-23 FYA (CPIH deflated) prices (WWN)</v>
      </c>
      <c r="F24" s="124">
        <f xml:space="preserve"> InpS!F$209</f>
        <v>0</v>
      </c>
      <c r="G24" s="186" t="str">
        <f xml:space="preserve"> InpS!G$209</f>
        <v>£m</v>
      </c>
    </row>
    <row r="25" spans="1:8" s="110" customFormat="1" hidden="1" outlineLevel="3">
      <c r="A25" s="108"/>
      <c r="B25" s="108"/>
      <c r="C25" s="109"/>
      <c r="D25" s="120"/>
      <c r="E25" s="110" t="str">
        <f xml:space="preserve"> InpS!E$210</f>
        <v>PR24 Defra accelerated programme RCV adjustment in 2022-23 FYA (CPIH deflated) prices (BR)</v>
      </c>
      <c r="F25" s="124">
        <f xml:space="preserve"> InpS!F$210</f>
        <v>0</v>
      </c>
      <c r="G25" s="186" t="str">
        <f xml:space="preserve"> InpS!G$210</f>
        <v>£m</v>
      </c>
    </row>
    <row r="26" spans="1:8" s="110" customFormat="1" hidden="1" outlineLevel="3">
      <c r="A26" s="108"/>
      <c r="B26" s="108"/>
      <c r="C26" s="109"/>
      <c r="D26" s="120"/>
      <c r="E26" s="110" t="str">
        <f xml:space="preserve"> InpS!E$211</f>
        <v>PR24 Defra accelerated programme RCV adjustment in 2022-23 FYA (CPIH deflated) prices (ADDN1)</v>
      </c>
      <c r="F26" s="124">
        <f xml:space="preserve"> InpS!F$211</f>
        <v>0</v>
      </c>
      <c r="G26" s="186" t="str">
        <f xml:space="preserve"> InpS!G$211</f>
        <v>£m</v>
      </c>
    </row>
    <row r="27" spans="1:8" s="110" customFormat="1" hidden="1" outlineLevel="3">
      <c r="A27" s="108"/>
      <c r="B27" s="108"/>
      <c r="C27" s="109"/>
      <c r="D27" s="120"/>
      <c r="E27" s="110" t="str">
        <f xml:space="preserve"> InpS!E$212</f>
        <v>PR24 Defra accelerated programme RCV adjustment in 2022-23 FYA (CPIH deflated) prices (ADDN2)</v>
      </c>
      <c r="F27" s="124">
        <f xml:space="preserve"> InpS!F$212</f>
        <v>0</v>
      </c>
      <c r="G27" s="186" t="str">
        <f xml:space="preserve"> InpS!G$212</f>
        <v>£m</v>
      </c>
    </row>
    <row r="28" spans="1:8" hidden="1" outlineLevel="3">
      <c r="E28" s="101" t="s">
        <v>893</v>
      </c>
      <c r="F28" s="196">
        <f xml:space="preserve"> SUM(F22:F27)</f>
        <v>0</v>
      </c>
      <c r="G28" s="200" t="s">
        <v>169</v>
      </c>
    </row>
    <row r="29" spans="1:8" s="110" customFormat="1" hidden="1" outlineLevel="1">
      <c r="A29" s="108"/>
      <c r="B29" s="108"/>
      <c r="C29" s="109"/>
      <c r="D29" s="120"/>
      <c r="F29" s="124"/>
      <c r="G29" s="186"/>
      <c r="H29" s="125"/>
    </row>
    <row r="30" spans="1:8" s="110" customFormat="1" hidden="1" outlineLevel="1">
      <c r="A30" s="108"/>
      <c r="B30" s="108"/>
      <c r="C30" s="109"/>
      <c r="D30" s="120"/>
      <c r="E30" s="110" t="str">
        <f xml:space="preserve"> Indexation!E$92</f>
        <v>CPI(H): Inflate from 2017-18 FYA to 2022-23 FYA</v>
      </c>
      <c r="F30" s="128">
        <f xml:space="preserve"> Indexation!F$92</f>
        <v>1.1806332960179113</v>
      </c>
      <c r="G30" s="186" t="str">
        <f xml:space="preserve"> Indexation!G$92</f>
        <v>factor</v>
      </c>
    </row>
    <row r="31" spans="1:8" hidden="1" outlineLevel="1">
      <c r="F31" s="125"/>
      <c r="G31" s="198"/>
    </row>
    <row r="32" spans="1:8" hidden="1" outlineLevel="1">
      <c r="B32" s="10" t="s">
        <v>894</v>
      </c>
      <c r="F32" s="125"/>
      <c r="G32" s="198"/>
    </row>
    <row r="33" spans="1:7" hidden="1" outlineLevel="2">
      <c r="F33" s="125"/>
      <c r="G33" s="198"/>
    </row>
    <row r="34" spans="1:7" s="118" customFormat="1" hidden="1" outlineLevel="2">
      <c r="A34" s="115"/>
      <c r="B34" s="115" t="s">
        <v>850</v>
      </c>
      <c r="C34" s="116"/>
      <c r="D34" s="117"/>
      <c r="F34" s="129"/>
      <c r="G34" s="199"/>
    </row>
    <row r="35" spans="1:7" s="118" customFormat="1" hidden="1" outlineLevel="3">
      <c r="A35" s="115"/>
      <c r="B35" s="115"/>
      <c r="C35" s="116"/>
      <c r="D35" s="117"/>
      <c r="F35" s="129"/>
      <c r="G35" s="199"/>
    </row>
    <row r="36" spans="1:7" s="118" customFormat="1" hidden="1" outlineLevel="3">
      <c r="A36" s="115"/>
      <c r="B36" s="115"/>
      <c r="C36" s="116"/>
      <c r="D36" s="117"/>
      <c r="E36" s="118" t="s">
        <v>895</v>
      </c>
      <c r="F36" s="129">
        <f t="shared" ref="F36:F41" si="0" xml:space="preserve"> IF(F14 = "n/a", 0, F14 / $F$30)</f>
        <v>0</v>
      </c>
      <c r="G36" s="199" t="s">
        <v>169</v>
      </c>
    </row>
    <row r="37" spans="1:7" s="118" customFormat="1" hidden="1" outlineLevel="3">
      <c r="A37" s="115"/>
      <c r="B37" s="115"/>
      <c r="C37" s="116"/>
      <c r="D37" s="117"/>
      <c r="E37" s="118" t="s">
        <v>896</v>
      </c>
      <c r="F37" s="129">
        <f t="shared" si="0"/>
        <v>0</v>
      </c>
      <c r="G37" s="199" t="s">
        <v>169</v>
      </c>
    </row>
    <row r="38" spans="1:7" s="118" customFormat="1" hidden="1" outlineLevel="3">
      <c r="A38" s="115"/>
      <c r="B38" s="115"/>
      <c r="C38" s="116"/>
      <c r="D38" s="117"/>
      <c r="E38" s="118" t="s">
        <v>897</v>
      </c>
      <c r="F38" s="129">
        <f t="shared" si="0"/>
        <v>0</v>
      </c>
      <c r="G38" s="199" t="s">
        <v>169</v>
      </c>
    </row>
    <row r="39" spans="1:7" s="118" customFormat="1" hidden="1" outlineLevel="3">
      <c r="A39" s="115"/>
      <c r="B39" s="115"/>
      <c r="C39" s="116"/>
      <c r="D39" s="117"/>
      <c r="E39" s="118" t="s">
        <v>898</v>
      </c>
      <c r="F39" s="129">
        <f t="shared" si="0"/>
        <v>0</v>
      </c>
      <c r="G39" s="199" t="s">
        <v>169</v>
      </c>
    </row>
    <row r="40" spans="1:7" s="118" customFormat="1" hidden="1" outlineLevel="3">
      <c r="A40" s="115"/>
      <c r="B40" s="115"/>
      <c r="C40" s="116"/>
      <c r="D40" s="117"/>
      <c r="E40" s="118" t="s">
        <v>899</v>
      </c>
      <c r="F40" s="129">
        <f t="shared" si="0"/>
        <v>0</v>
      </c>
      <c r="G40" s="199" t="s">
        <v>169</v>
      </c>
    </row>
    <row r="41" spans="1:7" s="118" customFormat="1" hidden="1" outlineLevel="3">
      <c r="A41" s="115"/>
      <c r="B41" s="115"/>
      <c r="C41" s="116"/>
      <c r="D41" s="117"/>
      <c r="E41" s="118" t="s">
        <v>900</v>
      </c>
      <c r="F41" s="129">
        <f t="shared" si="0"/>
        <v>0</v>
      </c>
      <c r="G41" s="199" t="s">
        <v>169</v>
      </c>
    </row>
    <row r="42" spans="1:7" s="118" customFormat="1" hidden="1" outlineLevel="3">
      <c r="A42" s="115"/>
      <c r="B42" s="115"/>
      <c r="C42" s="116"/>
      <c r="D42" s="117"/>
      <c r="F42" s="129"/>
      <c r="G42" s="199"/>
    </row>
    <row r="43" spans="1:7" s="118" customFormat="1" hidden="1" outlineLevel="3">
      <c r="A43" s="115"/>
      <c r="B43" s="115"/>
      <c r="C43" s="116"/>
      <c r="D43" s="117"/>
      <c r="E43" s="118" t="s">
        <v>901</v>
      </c>
      <c r="F43" s="129">
        <f t="shared" ref="F43:F48" si="1" xml:space="preserve"> IF(F22 = "n/a", 0, F22 / $F$30)</f>
        <v>0</v>
      </c>
      <c r="G43" s="199" t="s">
        <v>169</v>
      </c>
    </row>
    <row r="44" spans="1:7" s="118" customFormat="1" hidden="1" outlineLevel="3">
      <c r="A44" s="115"/>
      <c r="B44" s="115"/>
      <c r="C44" s="116"/>
      <c r="D44" s="117"/>
      <c r="E44" s="118" t="s">
        <v>902</v>
      </c>
      <c r="F44" s="129">
        <f t="shared" si="1"/>
        <v>0</v>
      </c>
      <c r="G44" s="199" t="s">
        <v>169</v>
      </c>
    </row>
    <row r="45" spans="1:7" s="118" customFormat="1" hidden="1" outlineLevel="3">
      <c r="A45" s="115"/>
      <c r="B45" s="115"/>
      <c r="C45" s="116"/>
      <c r="D45" s="117"/>
      <c r="E45" s="118" t="s">
        <v>903</v>
      </c>
      <c r="F45" s="129">
        <f t="shared" si="1"/>
        <v>0</v>
      </c>
      <c r="G45" s="199" t="s">
        <v>169</v>
      </c>
    </row>
    <row r="46" spans="1:7" s="118" customFormat="1" hidden="1" outlineLevel="3">
      <c r="A46" s="115"/>
      <c r="B46" s="115"/>
      <c r="C46" s="116"/>
      <c r="D46" s="117"/>
      <c r="E46" s="118" t="s">
        <v>904</v>
      </c>
      <c r="F46" s="129">
        <f t="shared" si="1"/>
        <v>0</v>
      </c>
      <c r="G46" s="199" t="s">
        <v>169</v>
      </c>
    </row>
    <row r="47" spans="1:7" s="118" customFormat="1" hidden="1" outlineLevel="3">
      <c r="A47" s="115"/>
      <c r="B47" s="115"/>
      <c r="C47" s="116"/>
      <c r="D47" s="117"/>
      <c r="E47" s="118" t="s">
        <v>905</v>
      </c>
      <c r="F47" s="129">
        <f t="shared" si="1"/>
        <v>0</v>
      </c>
      <c r="G47" s="199" t="s">
        <v>169</v>
      </c>
    </row>
    <row r="48" spans="1:7" s="118" customFormat="1" hidden="1" outlineLevel="3">
      <c r="A48" s="115"/>
      <c r="B48" s="115"/>
      <c r="C48" s="116"/>
      <c r="D48" s="117"/>
      <c r="E48" s="118" t="s">
        <v>906</v>
      </c>
      <c r="F48" s="129">
        <f t="shared" si="1"/>
        <v>0</v>
      </c>
      <c r="G48" s="199" t="s">
        <v>169</v>
      </c>
    </row>
    <row r="49" spans="1:23" s="101" customFormat="1" hidden="1" outlineLevel="1">
      <c r="A49" s="131"/>
      <c r="B49" s="98"/>
      <c r="C49" s="99"/>
      <c r="D49" s="100"/>
      <c r="F49" s="126"/>
      <c r="G49" s="200"/>
    </row>
    <row r="50" spans="1:23">
      <c r="F50" s="125"/>
      <c r="G50" s="198"/>
    </row>
    <row r="51" spans="1:23" collapsed="1">
      <c r="A51" s="85" t="s">
        <v>907</v>
      </c>
      <c r="B51" s="85"/>
      <c r="C51" s="84"/>
      <c r="D51" s="83"/>
      <c r="E51" s="82"/>
      <c r="F51" s="82"/>
      <c r="G51" s="201"/>
      <c r="H51" s="82"/>
      <c r="I51" s="82"/>
      <c r="J51" s="82"/>
      <c r="K51" s="82"/>
      <c r="L51" s="82"/>
      <c r="M51" s="82"/>
      <c r="N51" s="82"/>
      <c r="O51" s="82"/>
      <c r="P51" s="82"/>
      <c r="Q51" s="82"/>
      <c r="R51" s="82"/>
      <c r="S51" s="82"/>
      <c r="T51" s="82"/>
      <c r="U51" s="82"/>
      <c r="V51" s="82"/>
      <c r="W51" s="82"/>
    </row>
    <row r="52" spans="1:23" hidden="1" outlineLevel="1">
      <c r="F52" s="125"/>
      <c r="G52" s="198"/>
    </row>
    <row r="53" spans="1:23" hidden="1" outlineLevel="1">
      <c r="B53" s="10" t="s">
        <v>894</v>
      </c>
      <c r="F53" s="125"/>
      <c r="G53" s="198"/>
    </row>
    <row r="54" spans="1:23" hidden="1" outlineLevel="2">
      <c r="F54" s="125"/>
      <c r="G54" s="198"/>
    </row>
    <row r="55" spans="1:23" hidden="1" outlineLevel="2">
      <c r="B55" s="10" t="s">
        <v>751</v>
      </c>
      <c r="F55" s="125"/>
      <c r="G55" s="198"/>
    </row>
    <row r="56" spans="1:23" hidden="1" outlineLevel="3">
      <c r="F56" s="125"/>
      <c r="G56" s="198"/>
    </row>
    <row r="57" spans="1:23" s="110" customFormat="1" hidden="1" outlineLevel="3">
      <c r="A57" s="108"/>
      <c r="B57" s="108"/>
      <c r="C57" s="109"/>
      <c r="D57" s="120"/>
      <c r="E57" s="110" t="str">
        <f xml:space="preserve"> InpS!E61</f>
        <v>Pre 2020 RCV - Closing RCV at 31 March 2025 in 2017-18 FYA RPI prices (from PR19 FD as updated by the CMA redetermination and IDoKs) - RPI inflated RCV (WR)</v>
      </c>
      <c r="F57" s="185">
        <f xml:space="preserve"> InpS!F61</f>
        <v>126.05383282677437</v>
      </c>
      <c r="G57" s="186" t="str">
        <f xml:space="preserve"> InpS!G61</f>
        <v>£m</v>
      </c>
    </row>
    <row r="58" spans="1:23" s="110" customFormat="1" hidden="1" outlineLevel="3">
      <c r="A58" s="108"/>
      <c r="B58" s="108"/>
      <c r="C58" s="109"/>
      <c r="D58" s="120"/>
      <c r="E58" s="110" t="str">
        <f xml:space="preserve"> InpS!E62</f>
        <v>Pre 2020 RCV - Closing RCV at 31 March 2025 in 2017-18 FYA RPI prices (from PR19 FD as updated by the CMA redetermination and IDoKs) - RPI inflated RCV (WN)</v>
      </c>
      <c r="F58" s="185">
        <f xml:space="preserve"> InpS!F62</f>
        <v>2496.9728870243603</v>
      </c>
      <c r="G58" s="186" t="str">
        <f xml:space="preserve"> InpS!G62</f>
        <v>£m</v>
      </c>
    </row>
    <row r="59" spans="1:23" s="110" customFormat="1" hidden="1" outlineLevel="3">
      <c r="A59" s="108"/>
      <c r="B59" s="108"/>
      <c r="C59" s="109"/>
      <c r="D59" s="120"/>
      <c r="E59" s="110" t="str">
        <f xml:space="preserve"> InpS!E63</f>
        <v>Pre 2020 RCV - Closing RCV at 31 March 2025 in 2017-18 FYA RPI prices (from PR19 FD as updated by the CMA redetermination and IDoKs) - RPI inflated RCV (WWN)</v>
      </c>
      <c r="F59" s="185">
        <f xml:space="preserve"> InpS!F63</f>
        <v>1978.8330635133252</v>
      </c>
      <c r="G59" s="186" t="str">
        <f xml:space="preserve"> InpS!G63</f>
        <v>£m</v>
      </c>
    </row>
    <row r="60" spans="1:23" s="110" customFormat="1" hidden="1" outlineLevel="3">
      <c r="A60" s="108"/>
      <c r="B60" s="108"/>
      <c r="C60" s="109"/>
      <c r="D60" s="120"/>
      <c r="E60" s="110" t="str">
        <f xml:space="preserve"> InpS!E64</f>
        <v>Pre 2020 RCV - Closing RCV at 31 March 2025 in 2017-18 FYA RPI prices (from PR19 FD as updated by the CMA redetermination and IDoKs) - RPI inflated RCV (BR)</v>
      </c>
      <c r="F60" s="185">
        <f xml:space="preserve"> InpS!F64</f>
        <v>620.31040002203417</v>
      </c>
      <c r="G60" s="186" t="str">
        <f xml:space="preserve"> InpS!G64</f>
        <v>£m</v>
      </c>
    </row>
    <row r="61" spans="1:23" s="110" customFormat="1" hidden="1" outlineLevel="3">
      <c r="A61" s="108"/>
      <c r="B61" s="108"/>
      <c r="C61" s="109"/>
      <c r="D61" s="120"/>
      <c r="E61" s="110" t="str">
        <f xml:space="preserve"> InpS!E65</f>
        <v>Pre 2020 RCV - Closing RCV at 31 March 2025 in 2017-18 FYA RPI prices (from PR19 FD as updated by the CMA redetermination and IDoKs) - RPI inflated RCV (ADDN1)</v>
      </c>
      <c r="F61" s="185">
        <f xml:space="preserve"> InpS!F65</f>
        <v>670.18401734032125</v>
      </c>
      <c r="G61" s="186" t="str">
        <f xml:space="preserve"> InpS!G65</f>
        <v>£m</v>
      </c>
    </row>
    <row r="62" spans="1:23" s="110" customFormat="1" hidden="1" outlineLevel="3">
      <c r="A62" s="108"/>
      <c r="B62" s="108"/>
      <c r="C62" s="109"/>
      <c r="D62" s="120"/>
      <c r="E62" s="110" t="str">
        <f xml:space="preserve"> InpS!E66</f>
        <v>Pre 2020 RCV - Closing RCV at 31 March 2025 in 2017-18 FYA RPI prices (from PR19 FD as updated by the CMA redetermination and IDoKs) - RPI inflated RCV (ADDN2)</v>
      </c>
      <c r="F62" s="185" t="str">
        <f xml:space="preserve"> InpS!F66</f>
        <v>n/a</v>
      </c>
      <c r="G62" s="186">
        <f xml:space="preserve"> InpS!G66</f>
        <v>0</v>
      </c>
    </row>
    <row r="63" spans="1:23" s="110" customFormat="1" hidden="1" outlineLevel="3">
      <c r="A63" s="108"/>
      <c r="B63" s="108"/>
      <c r="C63" s="109"/>
      <c r="D63" s="120"/>
      <c r="F63" s="185"/>
      <c r="G63" s="186"/>
    </row>
    <row r="64" spans="1:23" s="110" customFormat="1" hidden="1" outlineLevel="3">
      <c r="A64" s="108"/>
      <c r="B64" s="108"/>
      <c r="C64" s="109"/>
      <c r="D64" s="120"/>
      <c r="E64" s="110" t="str">
        <f xml:space="preserve"> InpS!E68</f>
        <v>Pre 2020 RCV - Closing RCV at 31 March 2025 in 2017-18 FYA prices (from PR19 FD as updated by the CMA redetermination and IDoKs) - CPI inflated RCV (WR)</v>
      </c>
      <c r="F64" s="185">
        <f xml:space="preserve"> InpS!F68</f>
        <v>120.44032983312835</v>
      </c>
      <c r="G64" s="186" t="str">
        <f xml:space="preserve"> InpS!G68</f>
        <v>£m</v>
      </c>
    </row>
    <row r="65" spans="1:7" s="110" customFormat="1" hidden="1" outlineLevel="3">
      <c r="A65" s="108"/>
      <c r="B65" s="108"/>
      <c r="C65" s="109"/>
      <c r="D65" s="120"/>
      <c r="E65" s="110" t="str">
        <f xml:space="preserve"> InpS!E69</f>
        <v>Pre 2020 RCV - Closing RCV at 31 March 2025 in 2017-18 FYA prices (from PR19 FD as updated by the CMA redetermination and IDoKs) - CPI inflated RCV (WN)</v>
      </c>
      <c r="F65" s="185">
        <f xml:space="preserve"> InpS!F69</f>
        <v>2335.0800609927855</v>
      </c>
      <c r="G65" s="186" t="str">
        <f xml:space="preserve"> InpS!G69</f>
        <v>£m</v>
      </c>
    </row>
    <row r="66" spans="1:7" s="110" customFormat="1" hidden="1" outlineLevel="3">
      <c r="A66" s="108"/>
      <c r="B66" s="108"/>
      <c r="C66" s="109"/>
      <c r="D66" s="120"/>
      <c r="E66" s="110" t="str">
        <f xml:space="preserve"> InpS!E70</f>
        <v>Pre 2020 RCV - Closing RCV at 31 March 2025 in 2017-18 FYA prices (from PR19 FD as updated by the CMA redetermination and IDoKs) - CPI inflated RCV (WWN)</v>
      </c>
      <c r="F66" s="185">
        <f xml:space="preserve"> InpS!F70</f>
        <v>1874.7416001514327</v>
      </c>
      <c r="G66" s="186" t="str">
        <f xml:space="preserve"> InpS!G70</f>
        <v>£m</v>
      </c>
    </row>
    <row r="67" spans="1:7" s="110" customFormat="1" hidden="1" outlineLevel="3">
      <c r="A67" s="108"/>
      <c r="B67" s="108"/>
      <c r="C67" s="109"/>
      <c r="D67" s="120"/>
      <c r="E67" s="110" t="str">
        <f xml:space="preserve"> InpS!E71</f>
        <v>Pre 2020 RCV - Closing RCV at 31 March 2025 in 2017-18 FYA prices (from PR19 FD as updated by the CMA redetermination and IDoKs) - CPI inflated RCV (BR)</v>
      </c>
      <c r="F67" s="185">
        <f xml:space="preserve"> InpS!F71</f>
        <v>592.68637456063755</v>
      </c>
      <c r="G67" s="186" t="str">
        <f xml:space="preserve"> InpS!G71</f>
        <v>£m</v>
      </c>
    </row>
    <row r="68" spans="1:7" s="110" customFormat="1" hidden="1" outlineLevel="3">
      <c r="A68" s="108"/>
      <c r="B68" s="108"/>
      <c r="C68" s="109"/>
      <c r="D68" s="120"/>
      <c r="E68" s="110" t="str">
        <f xml:space="preserve"> InpS!E72</f>
        <v>Pre 2020 RCV - Closing RCV at 31 March 2025 in 2017-18 FYA prices (from PR19 FD as updated by the CMA redetermination and IDoKs) - CPI inflated RCV (ADDN1)</v>
      </c>
      <c r="F68" s="185">
        <f xml:space="preserve"> InpS!F72</f>
        <v>640.33899078881961</v>
      </c>
      <c r="G68" s="186" t="str">
        <f xml:space="preserve"> InpS!G72</f>
        <v>£m</v>
      </c>
    </row>
    <row r="69" spans="1:7" s="110" customFormat="1" hidden="1" outlineLevel="3">
      <c r="A69" s="108"/>
      <c r="B69" s="108"/>
      <c r="C69" s="109"/>
      <c r="D69" s="120"/>
      <c r="E69" s="110" t="str">
        <f xml:space="preserve"> InpS!E73</f>
        <v>Pre 2020 RCV - Closing RCV at 31 March 2025 in 2017-18 FYA prices (from PR19 FD as updated by the CMA redetermination and IDoKs) - CPI inflated RCV (ADDN2)</v>
      </c>
      <c r="F69" s="185" t="str">
        <f xml:space="preserve"> InpS!F73</f>
        <v>n/a</v>
      </c>
      <c r="G69" s="186">
        <f xml:space="preserve"> InpS!G73</f>
        <v>0</v>
      </c>
    </row>
    <row r="70" spans="1:7" s="110" customFormat="1" hidden="1" outlineLevel="3">
      <c r="A70" s="108"/>
      <c r="B70" s="108"/>
      <c r="C70" s="109"/>
      <c r="D70" s="120"/>
      <c r="F70" s="185"/>
      <c r="G70" s="186"/>
    </row>
    <row r="71" spans="1:7" s="110" customFormat="1" hidden="1" outlineLevel="3">
      <c r="A71" s="108"/>
      <c r="B71" s="108"/>
      <c r="C71" s="109"/>
      <c r="D71" s="120"/>
      <c r="E71" s="110" t="str">
        <f xml:space="preserve"> InpS!E75</f>
        <v>2020-25 RCV - Closing RCV at 31 March 2025 in 2017-18 FYA prices (from PR19 FD as updated by the CMA redetermination and IDoKs) - Post 2020 investment RCV (WR)</v>
      </c>
      <c r="F71" s="185">
        <f xml:space="preserve"> InpS!F75</f>
        <v>238.16751818500836</v>
      </c>
      <c r="G71" s="186" t="str">
        <f xml:space="preserve"> InpS!G75</f>
        <v>£m</v>
      </c>
    </row>
    <row r="72" spans="1:7" s="110" customFormat="1" hidden="1" outlineLevel="3">
      <c r="A72" s="108"/>
      <c r="B72" s="108"/>
      <c r="C72" s="109"/>
      <c r="D72" s="120"/>
      <c r="E72" s="110" t="str">
        <f xml:space="preserve"> InpS!E76</f>
        <v>2020-25 RCV - Closing RCV at 31 March 2025 in 2017-18 FYA prices (from PR19 FD as updated by the CMA redetermination and IDoKs) - Post 2020 investment RCV (WN)</v>
      </c>
      <c r="F72" s="185">
        <f xml:space="preserve"> InpS!F76</f>
        <v>2151.3799672478144</v>
      </c>
      <c r="G72" s="186" t="str">
        <f xml:space="preserve"> InpS!G76</f>
        <v>£m</v>
      </c>
    </row>
    <row r="73" spans="1:7" s="110" customFormat="1" hidden="1" outlineLevel="3">
      <c r="A73" s="108"/>
      <c r="B73" s="108"/>
      <c r="C73" s="109"/>
      <c r="D73" s="120"/>
      <c r="E73" s="110" t="str">
        <f xml:space="preserve"> InpS!E77</f>
        <v>2020-25 RCV - Closing RCV at 31 March 2025 in 2017-18 FYA prices (from PR19 FD as updated by the CMA redetermination and IDoKs) - Post 2020 investment RCV (WWN)</v>
      </c>
      <c r="F73" s="185">
        <f xml:space="preserve"> InpS!F77</f>
        <v>1689.7857360723237</v>
      </c>
      <c r="G73" s="186" t="str">
        <f xml:space="preserve"> InpS!G77</f>
        <v>£m</v>
      </c>
    </row>
    <row r="74" spans="1:7" s="110" customFormat="1" hidden="1" outlineLevel="3">
      <c r="A74" s="108"/>
      <c r="B74" s="108"/>
      <c r="C74" s="109"/>
      <c r="D74" s="120"/>
      <c r="E74" s="110" t="str">
        <f xml:space="preserve"> InpS!E78</f>
        <v>2020-25 RCV - Closing RCV at 31 March 2025 in 2017-18 FYA prices (from PR19 FD as updated by the CMA redetermination and IDoKs) - Post 2020 investment RCV (BR)</v>
      </c>
      <c r="F74" s="185">
        <f xml:space="preserve"> InpS!F78</f>
        <v>298.58554510604154</v>
      </c>
      <c r="G74" s="186" t="str">
        <f xml:space="preserve"> InpS!G78</f>
        <v>£m</v>
      </c>
    </row>
    <row r="75" spans="1:7" s="110" customFormat="1" hidden="1" outlineLevel="3">
      <c r="A75" s="108"/>
      <c r="B75" s="108"/>
      <c r="C75" s="109"/>
      <c r="D75" s="120"/>
      <c r="E75" s="110" t="str">
        <f xml:space="preserve"> InpS!E79</f>
        <v>2020-25 RCV - Closing RCV at 31 March 2025 in 2017-18 FYA prices (from PR19 FD as updated by the CMA redetermination and IDoKs) - Post 2020 investment RCV (ADDN1)</v>
      </c>
      <c r="F75" s="185">
        <f xml:space="preserve"> InpS!F79</f>
        <v>-339.2068458164207</v>
      </c>
      <c r="G75" s="186" t="str">
        <f xml:space="preserve"> InpS!G79</f>
        <v>£m</v>
      </c>
    </row>
    <row r="76" spans="1:7" s="110" customFormat="1" hidden="1" outlineLevel="3">
      <c r="A76" s="108"/>
      <c r="B76" s="108"/>
      <c r="C76" s="109"/>
      <c r="D76" s="120"/>
      <c r="E76" s="110" t="str">
        <f xml:space="preserve"> InpS!E80</f>
        <v>2020-25 RCV - Closing RCV at 31 March 2025 in 2017-18 FYA prices (from PR19 FD as updated by the CMA redetermination and IDoKs) - Post 2020 investment RCV (ADDN2)</v>
      </c>
      <c r="F76" s="185" t="str">
        <f xml:space="preserve"> InpS!F80</f>
        <v>n/a</v>
      </c>
      <c r="G76" s="186">
        <f xml:space="preserve"> InpS!G80</f>
        <v>0</v>
      </c>
    </row>
    <row r="77" spans="1:7" s="110" customFormat="1" hidden="1" outlineLevel="3">
      <c r="A77" s="108"/>
      <c r="B77" s="108"/>
      <c r="C77" s="109"/>
      <c r="D77" s="120"/>
      <c r="F77" s="185"/>
      <c r="G77" s="186"/>
    </row>
    <row r="78" spans="1:7" s="110" customFormat="1" hidden="1" outlineLevel="3">
      <c r="A78" s="108"/>
      <c r="B78" s="108"/>
      <c r="C78" s="109"/>
      <c r="D78" s="120"/>
      <c r="E78" s="110" t="str">
        <f xml:space="preserve"> InpS!E82</f>
        <v>2020-25 RCV - Closing RCV at 31 March 2025 in 2017-18 FYA prices (from PR19 FD as updated by the CMA redetermination and IDoKs) - Other adjustment RCV (WR)</v>
      </c>
      <c r="F78" s="185">
        <f xml:space="preserve"> InpS!F82</f>
        <v>0</v>
      </c>
      <c r="G78" s="186" t="str">
        <f xml:space="preserve"> InpS!G82</f>
        <v>£m</v>
      </c>
    </row>
    <row r="79" spans="1:7" s="110" customFormat="1" hidden="1" outlineLevel="3">
      <c r="A79" s="108"/>
      <c r="B79" s="108"/>
      <c r="C79" s="109"/>
      <c r="D79" s="120"/>
      <c r="E79" s="110" t="str">
        <f xml:space="preserve"> InpS!E83</f>
        <v>2020-25 RCV - Closing RCV at 31 March 2025 in 2017-18 FYA prices (from PR19 FD as updated by the CMA redetermination and IDoKs) - Other adjustment RCV (WN)</v>
      </c>
      <c r="F79" s="185">
        <f xml:space="preserve"> InpS!F83</f>
        <v>0</v>
      </c>
      <c r="G79" s="186" t="str">
        <f xml:space="preserve"> InpS!G83</f>
        <v>£m</v>
      </c>
    </row>
    <row r="80" spans="1:7" s="110" customFormat="1" hidden="1" outlineLevel="3">
      <c r="A80" s="108"/>
      <c r="B80" s="108"/>
      <c r="C80" s="109"/>
      <c r="D80" s="120"/>
      <c r="E80" s="110" t="str">
        <f xml:space="preserve"> InpS!E84</f>
        <v>2020-25 RCV - Closing RCV at 31 March 2025 in 2017-18 FYA prices (from PR19 FD as updated by the CMA redetermination and IDoKs) - Other adjustment RCV (WWN)</v>
      </c>
      <c r="F80" s="185">
        <f xml:space="preserve"> InpS!F84</f>
        <v>0</v>
      </c>
      <c r="G80" s="186" t="str">
        <f xml:space="preserve"> InpS!G84</f>
        <v>£m</v>
      </c>
    </row>
    <row r="81" spans="1:7" s="110" customFormat="1" hidden="1" outlineLevel="3">
      <c r="A81" s="108"/>
      <c r="B81" s="108"/>
      <c r="C81" s="109"/>
      <c r="D81" s="120"/>
      <c r="E81" s="110" t="str">
        <f xml:space="preserve"> InpS!E85</f>
        <v>2020-25 RCV - Closing RCV at 31 March 2025 in 2017-18 FYA prices (from PR19 FD as updated by the CMA redetermination and IDoKs) - Other adjustment RCV (BR)</v>
      </c>
      <c r="F81" s="185">
        <f xml:space="preserve"> InpS!F85</f>
        <v>0</v>
      </c>
      <c r="G81" s="186" t="str">
        <f xml:space="preserve"> InpS!G85</f>
        <v>£m</v>
      </c>
    </row>
    <row r="82" spans="1:7" s="110" customFormat="1" hidden="1" outlineLevel="3">
      <c r="A82" s="108"/>
      <c r="B82" s="108"/>
      <c r="C82" s="109"/>
      <c r="D82" s="120"/>
      <c r="E82" s="110" t="str">
        <f xml:space="preserve"> InpS!E86</f>
        <v>2020-25 RCV - Closing RCV at 31 March 2025 in 2017-18 FYA prices (from PR19 FD as updated by the CMA redetermination and IDoKs) - Other adjustment RCV (ADDN1)</v>
      </c>
      <c r="F82" s="185">
        <f xml:space="preserve"> InpS!F86</f>
        <v>0</v>
      </c>
      <c r="G82" s="186" t="str">
        <f xml:space="preserve"> InpS!G86</f>
        <v>£m</v>
      </c>
    </row>
    <row r="83" spans="1:7" s="110" customFormat="1" hidden="1" outlineLevel="3">
      <c r="A83" s="108"/>
      <c r="B83" s="108"/>
      <c r="C83" s="109"/>
      <c r="D83" s="120"/>
      <c r="E83" s="110" t="str">
        <f xml:space="preserve"> InpS!E87</f>
        <v>2020-25 RCV - Closing RCV at 31 March 2025 in 2017-18 FYA prices (from PR19 FD as updated by the CMA redetermination and IDoKs) - Other adjustment RCV (ADDN2)</v>
      </c>
      <c r="F83" s="185" t="str">
        <f xml:space="preserve"> InpS!F87</f>
        <v>n/a</v>
      </c>
      <c r="G83" s="186">
        <f xml:space="preserve"> InpS!G87</f>
        <v>0</v>
      </c>
    </row>
    <row r="84" spans="1:7" hidden="1" outlineLevel="2">
      <c r="F84" s="125"/>
      <c r="G84" s="198"/>
    </row>
    <row r="85" spans="1:7" hidden="1" outlineLevel="2">
      <c r="B85" s="10" t="s">
        <v>780</v>
      </c>
      <c r="F85" s="125"/>
      <c r="G85" s="198"/>
    </row>
    <row r="86" spans="1:7" hidden="1" outlineLevel="3">
      <c r="F86" s="125"/>
      <c r="G86" s="198"/>
    </row>
    <row r="87" spans="1:7" s="110" customFormat="1" hidden="1" outlineLevel="3">
      <c r="A87" s="108"/>
      <c r="B87" s="108"/>
      <c r="C87" s="109"/>
      <c r="D87" s="120"/>
      <c r="E87" s="110" t="str">
        <f xml:space="preserve"> InpS!E91</f>
        <v>PR14 BYR ODI RCV adjustment in 2017-18 FYA (CPIH deflated) prices (WR)</v>
      </c>
      <c r="F87" s="185">
        <f xml:space="preserve"> InpS!F91</f>
        <v>-2.1000000000000001E-2</v>
      </c>
      <c r="G87" s="186" t="str">
        <f xml:space="preserve"> InpS!G91</f>
        <v>£m</v>
      </c>
    </row>
    <row r="88" spans="1:7" s="110" customFormat="1" hidden="1" outlineLevel="3">
      <c r="A88" s="108"/>
      <c r="B88" s="108"/>
      <c r="C88" s="109"/>
      <c r="D88" s="120"/>
      <c r="E88" s="110" t="str">
        <f xml:space="preserve"> InpS!E92</f>
        <v>PR14 BYR ODI RCV adjustment in 2017-18 FYA (CPIH deflated) prices (WN)</v>
      </c>
      <c r="F88" s="185">
        <f xml:space="preserve"> InpS!F92</f>
        <v>0</v>
      </c>
      <c r="G88" s="186" t="str">
        <f xml:space="preserve"> InpS!G92</f>
        <v>£m</v>
      </c>
    </row>
    <row r="89" spans="1:7" s="110" customFormat="1" hidden="1" outlineLevel="3">
      <c r="A89" s="108"/>
      <c r="B89" s="108"/>
      <c r="C89" s="109"/>
      <c r="D89" s="120"/>
      <c r="E89" s="110" t="str">
        <f xml:space="preserve"> InpS!E93</f>
        <v>PR14 BYR ODI RCV adjustment in 2017-18 FYA (CPIH deflated) prices (WWN)</v>
      </c>
      <c r="F89" s="185">
        <f xml:space="preserve"> InpS!F93</f>
        <v>0</v>
      </c>
      <c r="G89" s="186" t="str">
        <f xml:space="preserve"> InpS!G93</f>
        <v>£m</v>
      </c>
    </row>
    <row r="90" spans="1:7" s="110" customFormat="1" hidden="1" outlineLevel="3">
      <c r="A90" s="108"/>
      <c r="B90" s="108"/>
      <c r="C90" s="109"/>
      <c r="D90" s="120"/>
      <c r="E90" s="110" t="str">
        <f xml:space="preserve"> InpS!E94</f>
        <v>PR14 BYR ODI RCV adjustment in 2017-18 FYA (CPIH deflated) prices (BR)</v>
      </c>
      <c r="F90" s="185" t="str">
        <f xml:space="preserve"> InpS!F94</f>
        <v>n/a</v>
      </c>
      <c r="G90" s="186">
        <f xml:space="preserve"> InpS!G94</f>
        <v>0</v>
      </c>
    </row>
    <row r="91" spans="1:7" s="110" customFormat="1" hidden="1" outlineLevel="3">
      <c r="A91" s="108"/>
      <c r="B91" s="108"/>
      <c r="C91" s="109"/>
      <c r="D91" s="120"/>
      <c r="E91" s="110" t="str">
        <f xml:space="preserve"> InpS!E95</f>
        <v>PR14 BYR ODI RCV adjustment in 2017-18 FYA (CPIH deflated) prices (ADDN1)</v>
      </c>
      <c r="F91" s="185">
        <f xml:space="preserve"> InpS!F95</f>
        <v>0</v>
      </c>
      <c r="G91" s="186" t="str">
        <f xml:space="preserve"> InpS!G95</f>
        <v>£m</v>
      </c>
    </row>
    <row r="92" spans="1:7" s="110" customFormat="1" hidden="1" outlineLevel="3">
      <c r="A92" s="108"/>
      <c r="B92" s="108"/>
      <c r="C92" s="109"/>
      <c r="D92" s="120"/>
      <c r="E92" s="110" t="str">
        <f xml:space="preserve"> InpS!E96</f>
        <v>PR14 BYR ODI RCV adjustment in 2017-18 FYA (CPIH deflated) prices (ADDN2)</v>
      </c>
      <c r="F92" s="185" t="str">
        <f xml:space="preserve"> InpS!F96</f>
        <v>n/a</v>
      </c>
      <c r="G92" s="186">
        <f xml:space="preserve"> InpS!G96</f>
        <v>0</v>
      </c>
    </row>
    <row r="93" spans="1:7" s="110" customFormat="1" hidden="1" outlineLevel="3">
      <c r="A93" s="108"/>
      <c r="B93" s="108"/>
      <c r="C93" s="109"/>
      <c r="D93" s="120"/>
      <c r="F93" s="185"/>
      <c r="G93" s="186"/>
    </row>
    <row r="94" spans="1:7" s="110" customFormat="1" hidden="1" outlineLevel="3">
      <c r="A94" s="108"/>
      <c r="B94" s="108"/>
      <c r="C94" s="109"/>
      <c r="D94" s="120"/>
      <c r="E94" s="110" t="str">
        <f xml:space="preserve"> InpS!E98</f>
        <v>PR14 BYR Totex menu RCV adjustment in 2017-18 FYA (CPIH deflated) prices (WR)</v>
      </c>
      <c r="F94" s="185" t="str">
        <f xml:space="preserve"> InpS!F98</f>
        <v>n/a</v>
      </c>
      <c r="G94" s="186">
        <f xml:space="preserve"> InpS!G98</f>
        <v>0</v>
      </c>
    </row>
    <row r="95" spans="1:7" s="110" customFormat="1" hidden="1" outlineLevel="3">
      <c r="A95" s="108"/>
      <c r="B95" s="108"/>
      <c r="C95" s="109"/>
      <c r="D95" s="120"/>
      <c r="E95" s="110" t="str">
        <f xml:space="preserve"> InpS!E99</f>
        <v>PR14 BYR Totex menu RCV adjustment in 2017-18 FYA (CPIH deflated) prices (WN)</v>
      </c>
      <c r="F95" s="185">
        <f xml:space="preserve"> InpS!F99</f>
        <v>3.4169999999999998</v>
      </c>
      <c r="G95" s="186" t="str">
        <f xml:space="preserve"> InpS!G99</f>
        <v>£m</v>
      </c>
    </row>
    <row r="96" spans="1:7" s="110" customFormat="1" hidden="1" outlineLevel="3">
      <c r="A96" s="108"/>
      <c r="B96" s="108"/>
      <c r="C96" s="109"/>
      <c r="D96" s="120"/>
      <c r="E96" s="110" t="str">
        <f xml:space="preserve"> InpS!E100</f>
        <v>PR14 BYR Totex menu RCV adjustment in 2017-18 FYA (CPIH deflated) prices (WWN)</v>
      </c>
      <c r="F96" s="185">
        <f xml:space="preserve"> InpS!F100</f>
        <v>7.0529999999999999</v>
      </c>
      <c r="G96" s="186" t="str">
        <f xml:space="preserve"> InpS!G100</f>
        <v>£m</v>
      </c>
    </row>
    <row r="97" spans="1:7" s="110" customFormat="1" hidden="1" outlineLevel="3">
      <c r="A97" s="108"/>
      <c r="B97" s="108"/>
      <c r="C97" s="109"/>
      <c r="D97" s="120"/>
      <c r="E97" s="110" t="str">
        <f xml:space="preserve"> InpS!E101</f>
        <v>PR14 BYR Totex menu RCV adjustment in 2017-18 FYA (CPIH deflated) prices (BR)</v>
      </c>
      <c r="F97" s="185" t="str">
        <f xml:space="preserve"> InpS!F101</f>
        <v>n/a</v>
      </c>
      <c r="G97" s="186">
        <f xml:space="preserve"> InpS!G101</f>
        <v>0</v>
      </c>
    </row>
    <row r="98" spans="1:7" s="110" customFormat="1" hidden="1" outlineLevel="3">
      <c r="A98" s="108"/>
      <c r="B98" s="108"/>
      <c r="C98" s="109"/>
      <c r="D98" s="120"/>
      <c r="E98" s="110" t="str">
        <f xml:space="preserve"> InpS!E102</f>
        <v>PR14 BYR Totex menu RCV adjustment in 2017-18 FYA (CPIH deflated) prices (ADDN1)</v>
      </c>
      <c r="F98" s="185">
        <f xml:space="preserve"> InpS!F102</f>
        <v>-7.0419999999999998</v>
      </c>
      <c r="G98" s="186" t="str">
        <f xml:space="preserve"> InpS!G102</f>
        <v>£m</v>
      </c>
    </row>
    <row r="99" spans="1:7" s="110" customFormat="1" hidden="1" outlineLevel="3">
      <c r="A99" s="108"/>
      <c r="B99" s="108"/>
      <c r="C99" s="109"/>
      <c r="D99" s="120"/>
      <c r="E99" s="110" t="str">
        <f xml:space="preserve"> InpS!E103</f>
        <v>PR14 BYR Totex menu RCV adjustment in 2017-18 FYA (CPIH deflated) prices (ADDN2)</v>
      </c>
      <c r="F99" s="185" t="str">
        <f xml:space="preserve"> InpS!F103</f>
        <v>n/a</v>
      </c>
      <c r="G99" s="186">
        <f xml:space="preserve"> InpS!G103</f>
        <v>0</v>
      </c>
    </row>
    <row r="100" spans="1:7" s="110" customFormat="1" hidden="1" outlineLevel="3">
      <c r="A100" s="108"/>
      <c r="B100" s="108"/>
      <c r="C100" s="109"/>
      <c r="D100" s="120"/>
      <c r="F100" s="185"/>
      <c r="G100" s="186"/>
    </row>
    <row r="101" spans="1:7" s="110" customFormat="1" hidden="1" outlineLevel="3">
      <c r="A101" s="108"/>
      <c r="B101" s="108"/>
      <c r="C101" s="109"/>
      <c r="D101" s="120"/>
      <c r="E101" s="110" t="str">
        <f xml:space="preserve"> InpS!E105</f>
        <v>PR14 BYR Land sales RCV adjustment in 2017-18 FYA (CPIH deflated) prices (WR)</v>
      </c>
      <c r="F101" s="185">
        <f xml:space="preserve"> InpS!F105</f>
        <v>0</v>
      </c>
      <c r="G101" s="186" t="str">
        <f xml:space="preserve"> InpS!G105</f>
        <v>£m</v>
      </c>
    </row>
    <row r="102" spans="1:7" s="110" customFormat="1" hidden="1" outlineLevel="3">
      <c r="A102" s="108"/>
      <c r="B102" s="108"/>
      <c r="C102" s="109"/>
      <c r="D102" s="120"/>
      <c r="E102" s="110" t="str">
        <f xml:space="preserve"> InpS!E106</f>
        <v>PR14 BYR Land sales RCV adjustment in 2017-18 FYA (CPIH deflated) prices (WN)</v>
      </c>
      <c r="F102" s="185">
        <f xml:space="preserve"> InpS!F106</f>
        <v>5.4080000000000004</v>
      </c>
      <c r="G102" s="186" t="str">
        <f xml:space="preserve"> InpS!G106</f>
        <v>£m</v>
      </c>
    </row>
    <row r="103" spans="1:7" s="110" customFormat="1" hidden="1" outlineLevel="3">
      <c r="A103" s="108"/>
      <c r="B103" s="108"/>
      <c r="C103" s="109"/>
      <c r="D103" s="120"/>
      <c r="E103" s="110" t="str">
        <f xml:space="preserve"> InpS!E107</f>
        <v>PR14 BYR Land sales RCV adjustment in 2017-18 FYA (CPIH deflated) prices (WWN)</v>
      </c>
      <c r="F103" s="185">
        <f xml:space="preserve"> InpS!F107</f>
        <v>6.1139999999999999</v>
      </c>
      <c r="G103" s="186" t="str">
        <f xml:space="preserve"> InpS!G107</f>
        <v>£m</v>
      </c>
    </row>
    <row r="104" spans="1:7" s="110" customFormat="1" hidden="1" outlineLevel="3">
      <c r="A104" s="108"/>
      <c r="B104" s="108"/>
      <c r="C104" s="109"/>
      <c r="D104" s="120"/>
      <c r="E104" s="110" t="str">
        <f xml:space="preserve"> InpS!E108</f>
        <v>PR14 BYR Land sales RCV adjustment in 2017-18 FYA (CPIH deflated) prices (BR)</v>
      </c>
      <c r="F104" s="185" t="str">
        <f xml:space="preserve"> InpS!F108</f>
        <v>n/a</v>
      </c>
      <c r="G104" s="186">
        <f xml:space="preserve"> InpS!G108</f>
        <v>0</v>
      </c>
    </row>
    <row r="105" spans="1:7" s="110" customFormat="1" hidden="1" outlineLevel="3">
      <c r="A105" s="108"/>
      <c r="B105" s="108"/>
      <c r="C105" s="109"/>
      <c r="D105" s="120"/>
      <c r="E105" s="110" t="str">
        <f xml:space="preserve"> InpS!E109</f>
        <v>PR14 BYR Land sales RCV adjustment in 2017-18 FYA (CPIH deflated) prices (ADDN1)</v>
      </c>
      <c r="F105" s="185">
        <f xml:space="preserve"> InpS!F109</f>
        <v>0</v>
      </c>
      <c r="G105" s="186" t="str">
        <f xml:space="preserve"> InpS!G109</f>
        <v>£m</v>
      </c>
    </row>
    <row r="106" spans="1:7" s="110" customFormat="1" hidden="1" outlineLevel="3">
      <c r="A106" s="108"/>
      <c r="B106" s="108"/>
      <c r="C106" s="109"/>
      <c r="D106" s="120"/>
      <c r="E106" s="110" t="str">
        <f xml:space="preserve"> InpS!E110</f>
        <v>PR14 BYR Land sales RCV adjustment in 2017-18 FYA (CPIH deflated) prices (ADDN2)</v>
      </c>
      <c r="F106" s="185" t="str">
        <f xml:space="preserve"> InpS!F110</f>
        <v>n/a</v>
      </c>
      <c r="G106" s="186">
        <f xml:space="preserve"> InpS!G110</f>
        <v>0</v>
      </c>
    </row>
    <row r="107" spans="1:7" s="110" customFormat="1" hidden="1" outlineLevel="3">
      <c r="A107" s="108"/>
      <c r="B107" s="108"/>
      <c r="C107" s="109"/>
      <c r="D107" s="120"/>
      <c r="F107" s="185"/>
      <c r="G107" s="186"/>
    </row>
    <row r="108" spans="1:7" s="110" customFormat="1" hidden="1" outlineLevel="3">
      <c r="A108" s="108"/>
      <c r="B108" s="108"/>
      <c r="C108" s="109"/>
      <c r="D108" s="120"/>
      <c r="E108" s="110" t="str">
        <f xml:space="preserve"> InpS!E112</f>
        <v>PR14 BYR RPI-CPIH wedge RCV adjustment in 2017-18 FYA (CPIH deflated) prices (WR)</v>
      </c>
      <c r="F108" s="185">
        <f xml:space="preserve"> InpS!F112</f>
        <v>0.89500000000000002</v>
      </c>
      <c r="G108" s="186" t="str">
        <f xml:space="preserve"> InpS!G112</f>
        <v>£m</v>
      </c>
    </row>
    <row r="109" spans="1:7" s="110" customFormat="1" hidden="1" outlineLevel="3">
      <c r="A109" s="108"/>
      <c r="B109" s="108"/>
      <c r="C109" s="109"/>
      <c r="D109" s="120"/>
      <c r="E109" s="110" t="str">
        <f xml:space="preserve"> InpS!E113</f>
        <v>PR14 BYR RPI-CPIH wedge RCV adjustment in 2017-18 FYA (CPIH deflated) prices (WN)</v>
      </c>
      <c r="F109" s="185">
        <f xml:space="preserve"> InpS!F113</f>
        <v>17.902000000000001</v>
      </c>
      <c r="G109" s="186" t="str">
        <f xml:space="preserve"> InpS!G113</f>
        <v>£m</v>
      </c>
    </row>
    <row r="110" spans="1:7" s="110" customFormat="1" hidden="1" outlineLevel="3">
      <c r="A110" s="108"/>
      <c r="B110" s="108"/>
      <c r="C110" s="109"/>
      <c r="D110" s="120"/>
      <c r="E110" s="110" t="str">
        <f xml:space="preserve"> InpS!E114</f>
        <v>PR14 BYR RPI-CPIH wedge RCV adjustment in 2017-18 FYA (CPIH deflated) prices (WWN)</v>
      </c>
      <c r="F110" s="185">
        <f xml:space="preserve"> InpS!F114</f>
        <v>23.768000000000001</v>
      </c>
      <c r="G110" s="186" t="str">
        <f xml:space="preserve"> InpS!G114</f>
        <v>£m</v>
      </c>
    </row>
    <row r="111" spans="1:7" s="110" customFormat="1" hidden="1" outlineLevel="3">
      <c r="A111" s="108"/>
      <c r="B111" s="108"/>
      <c r="C111" s="109"/>
      <c r="D111" s="120"/>
      <c r="E111" s="110" t="str">
        <f xml:space="preserve"> InpS!E115</f>
        <v>PR14 BYR RPI-CPIH wedge RCV adjustment in 2017-18 FYA (CPIH deflated) prices (BR)</v>
      </c>
      <c r="F111" s="185">
        <f xml:space="preserve"> InpS!F115</f>
        <v>4.5750000000000002</v>
      </c>
      <c r="G111" s="186" t="str">
        <f xml:space="preserve"> InpS!G115</f>
        <v>£m</v>
      </c>
    </row>
    <row r="112" spans="1:7" s="110" customFormat="1" hidden="1" outlineLevel="3">
      <c r="A112" s="108"/>
      <c r="B112" s="108"/>
      <c r="C112" s="109"/>
      <c r="D112" s="120"/>
      <c r="E112" s="110" t="str">
        <f xml:space="preserve"> InpS!E116</f>
        <v>PR14 BYR RPI-CPIH wedge RCV adjustment in 2017-18 FYA (CPIH deflated) prices (ADDN1)</v>
      </c>
      <c r="F112" s="185">
        <f xml:space="preserve"> InpS!F116</f>
        <v>3.95</v>
      </c>
      <c r="G112" s="186" t="str">
        <f xml:space="preserve"> InpS!G116</f>
        <v>£m</v>
      </c>
    </row>
    <row r="113" spans="1:7" s="110" customFormat="1" hidden="1" outlineLevel="3">
      <c r="A113" s="108"/>
      <c r="B113" s="108"/>
      <c r="C113" s="109"/>
      <c r="D113" s="120"/>
      <c r="E113" s="110" t="str">
        <f xml:space="preserve"> InpS!E117</f>
        <v>PR14 BYR RPI-CPIH wedge RCV adjustment in 2017-18 FYA (CPIH deflated) prices (ADDN2)</v>
      </c>
      <c r="F113" s="185" t="str">
        <f xml:space="preserve"> InpS!F117</f>
        <v>n/a</v>
      </c>
      <c r="G113" s="186">
        <f xml:space="preserve"> InpS!G117</f>
        <v>0</v>
      </c>
    </row>
    <row r="114" spans="1:7" s="110" customFormat="1" hidden="1" outlineLevel="3">
      <c r="A114" s="108"/>
      <c r="B114" s="108"/>
      <c r="C114" s="109"/>
      <c r="D114" s="120"/>
      <c r="F114" s="185"/>
      <c r="G114" s="186"/>
    </row>
    <row r="115" spans="1:7" s="110" customFormat="1" hidden="1" outlineLevel="3">
      <c r="A115" s="108"/>
      <c r="B115" s="108"/>
      <c r="C115" s="109"/>
      <c r="D115" s="120"/>
      <c r="E115" s="110" t="str">
        <f xml:space="preserve"> InpS!E119</f>
        <v>PR14 BYR Other RCV adjustment in 2017-18 FYA (CPIH deflated) prices (WR)</v>
      </c>
      <c r="F115" s="185" t="str">
        <f xml:space="preserve"> InpS!F119</f>
        <v>n/a</v>
      </c>
      <c r="G115" s="186">
        <f xml:space="preserve"> InpS!G119</f>
        <v>0</v>
      </c>
    </row>
    <row r="116" spans="1:7" s="110" customFormat="1" hidden="1" outlineLevel="3">
      <c r="A116" s="108"/>
      <c r="B116" s="108"/>
      <c r="C116" s="109"/>
      <c r="D116" s="120"/>
      <c r="E116" s="110" t="str">
        <f xml:space="preserve"> InpS!E120</f>
        <v>PR14 BYR Other RCV adjustment in 2017-18 FYA (CPIH deflated) prices (WN)</v>
      </c>
      <c r="F116" s="185">
        <f xml:space="preserve"> InpS!F120</f>
        <v>0</v>
      </c>
      <c r="G116" s="186" t="str">
        <f xml:space="preserve"> InpS!G120</f>
        <v>£m</v>
      </c>
    </row>
    <row r="117" spans="1:7" s="110" customFormat="1" hidden="1" outlineLevel="3">
      <c r="A117" s="108"/>
      <c r="B117" s="108"/>
      <c r="C117" s="109"/>
      <c r="D117" s="120"/>
      <c r="E117" s="110" t="str">
        <f xml:space="preserve"> InpS!E121</f>
        <v>PR14 BYR Other RCV adjustment in 2017-18 FYA (CPIH deflated) prices (WWN)</v>
      </c>
      <c r="F117" s="185">
        <f xml:space="preserve"> InpS!F121</f>
        <v>-8.1980000000000004</v>
      </c>
      <c r="G117" s="186" t="str">
        <f xml:space="preserve"> InpS!G121</f>
        <v>£m</v>
      </c>
    </row>
    <row r="118" spans="1:7" s="110" customFormat="1" hidden="1" outlineLevel="3">
      <c r="A118" s="108"/>
      <c r="B118" s="108"/>
      <c r="C118" s="109"/>
      <c r="D118" s="120"/>
      <c r="E118" s="110" t="str">
        <f xml:space="preserve"> InpS!E122</f>
        <v>PR14 BYR Other RCV adjustment in 2017-18 FYA (CPIH deflated) prices (BR)</v>
      </c>
      <c r="F118" s="185" t="str">
        <f xml:space="preserve"> InpS!F122</f>
        <v>n/a</v>
      </c>
      <c r="G118" s="186">
        <f xml:space="preserve"> InpS!G122</f>
        <v>0</v>
      </c>
    </row>
    <row r="119" spans="1:7" s="110" customFormat="1" hidden="1" outlineLevel="3">
      <c r="A119" s="108"/>
      <c r="B119" s="108"/>
      <c r="C119" s="109"/>
      <c r="D119" s="120"/>
      <c r="E119" s="110" t="str">
        <f xml:space="preserve"> InpS!E123</f>
        <v>PR14 BYR Other RCV adjustment in 2017-18 FYA (CPIH deflated) prices (ADDN1)</v>
      </c>
      <c r="F119" s="185">
        <f xml:space="preserve"> InpS!F123</f>
        <v>0</v>
      </c>
      <c r="G119" s="186" t="str">
        <f xml:space="preserve"> InpS!G123</f>
        <v>£m</v>
      </c>
    </row>
    <row r="120" spans="1:7" s="110" customFormat="1" hidden="1" outlineLevel="3">
      <c r="A120" s="108"/>
      <c r="B120" s="108"/>
      <c r="C120" s="109"/>
      <c r="D120" s="120"/>
      <c r="E120" s="110" t="str">
        <f xml:space="preserve"> InpS!E124</f>
        <v>PR14 BYR Other RCV adjustment in 2017-18 FYA (CPIH deflated) prices (ADDN2)</v>
      </c>
      <c r="F120" s="185" t="str">
        <f xml:space="preserve"> InpS!F124</f>
        <v>n/a</v>
      </c>
      <c r="G120" s="186">
        <f xml:space="preserve"> InpS!G124</f>
        <v>0</v>
      </c>
    </row>
    <row r="121" spans="1:7" s="110" customFormat="1" hidden="1" outlineLevel="3">
      <c r="A121" s="108"/>
      <c r="B121" s="108"/>
      <c r="C121" s="109"/>
      <c r="D121" s="120"/>
      <c r="F121" s="185"/>
      <c r="G121" s="186"/>
    </row>
    <row r="122" spans="1:7" s="110" customFormat="1" hidden="1" outlineLevel="3">
      <c r="A122" s="108"/>
      <c r="B122" s="108"/>
      <c r="C122" s="109"/>
      <c r="D122" s="120"/>
      <c r="E122" s="110" t="str">
        <f xml:space="preserve"> InpS!E126</f>
        <v>PR14 IFRS16 RCV adjustment in 2017-18 FYA (CPIH deflated) prices (WR)</v>
      </c>
      <c r="F122" s="185">
        <f xml:space="preserve"> InpS!F126</f>
        <v>0</v>
      </c>
      <c r="G122" s="186" t="str">
        <f xml:space="preserve"> InpS!G126</f>
        <v>£m</v>
      </c>
    </row>
    <row r="123" spans="1:7" s="110" customFormat="1" hidden="1" outlineLevel="3">
      <c r="A123" s="108"/>
      <c r="B123" s="108"/>
      <c r="C123" s="109"/>
      <c r="D123" s="120"/>
      <c r="E123" s="110" t="str">
        <f xml:space="preserve"> InpS!E127</f>
        <v>PR14 IFRS16 RCV adjustment in 2017-18 FYA (CPIH deflated) prices (WN)</v>
      </c>
      <c r="F123" s="185">
        <f xml:space="preserve"> InpS!F127</f>
        <v>0</v>
      </c>
      <c r="G123" s="186" t="str">
        <f xml:space="preserve"> InpS!G127</f>
        <v>£m</v>
      </c>
    </row>
    <row r="124" spans="1:7" s="110" customFormat="1" hidden="1" outlineLevel="3">
      <c r="A124" s="108"/>
      <c r="B124" s="108"/>
      <c r="C124" s="109"/>
      <c r="D124" s="120"/>
      <c r="E124" s="110" t="str">
        <f xml:space="preserve"> InpS!E128</f>
        <v>PR14 IFRS16 RCV adjustment in 2017-18 FYA (CPIH deflated) prices (WWN)</v>
      </c>
      <c r="F124" s="185">
        <f xml:space="preserve"> InpS!F128</f>
        <v>0</v>
      </c>
      <c r="G124" s="186" t="str">
        <f xml:space="preserve"> InpS!G128</f>
        <v>£m</v>
      </c>
    </row>
    <row r="125" spans="1:7" s="110" customFormat="1" hidden="1" outlineLevel="3">
      <c r="A125" s="108"/>
      <c r="B125" s="108"/>
      <c r="C125" s="109"/>
      <c r="D125" s="120"/>
      <c r="E125" s="110" t="str">
        <f xml:space="preserve"> InpS!E129</f>
        <v>PR14 IFRS16 RCV adjustment in 2017-18 FYA (CPIH deflated) prices (BR)</v>
      </c>
      <c r="F125" s="185">
        <f xml:space="preserve"> InpS!F129</f>
        <v>0</v>
      </c>
      <c r="G125" s="186" t="str">
        <f xml:space="preserve"> InpS!G129</f>
        <v>£m</v>
      </c>
    </row>
    <row r="126" spans="1:7" s="110" customFormat="1" hidden="1" outlineLevel="3">
      <c r="A126" s="108"/>
      <c r="B126" s="108"/>
      <c r="C126" s="109"/>
      <c r="D126" s="120"/>
      <c r="E126" s="110" t="str">
        <f xml:space="preserve"> InpS!E130</f>
        <v>PR14 IFRS16 RCV adjustment in 2017-18 FYA (CPIH deflated) prices (ADDN1)</v>
      </c>
      <c r="F126" s="185">
        <f xml:space="preserve"> InpS!F130</f>
        <v>0</v>
      </c>
      <c r="G126" s="186" t="str">
        <f xml:space="preserve"> InpS!G130</f>
        <v>£m</v>
      </c>
    </row>
    <row r="127" spans="1:7" s="110" customFormat="1" hidden="1" outlineLevel="3">
      <c r="A127" s="108"/>
      <c r="B127" s="108"/>
      <c r="C127" s="109"/>
      <c r="D127" s="120"/>
      <c r="E127" s="110" t="str">
        <f xml:space="preserve"> InpS!E131</f>
        <v>PR14 IFRS16 RCV adjustment in 2017-18 FYA (CPIH deflated) prices (ADDN2)</v>
      </c>
      <c r="F127" s="185" t="str">
        <f xml:space="preserve"> InpS!F131</f>
        <v>n/a</v>
      </c>
      <c r="G127" s="186">
        <f xml:space="preserve"> InpS!G131</f>
        <v>0</v>
      </c>
    </row>
    <row r="128" spans="1:7" hidden="1" outlineLevel="2">
      <c r="F128" s="187"/>
      <c r="G128" s="198"/>
    </row>
    <row r="129" spans="1:7" hidden="1" outlineLevel="2">
      <c r="B129" s="10" t="s">
        <v>823</v>
      </c>
      <c r="F129" s="187"/>
      <c r="G129" s="198"/>
    </row>
    <row r="130" spans="1:7" hidden="1" outlineLevel="3">
      <c r="F130" s="187"/>
      <c r="G130" s="198"/>
    </row>
    <row r="131" spans="1:7" s="110" customFormat="1" hidden="1" outlineLevel="3">
      <c r="A131" s="108"/>
      <c r="B131" s="108"/>
      <c r="C131" s="109"/>
      <c r="D131" s="120"/>
      <c r="E131" s="110" t="str">
        <f xml:space="preserve"> InpS!E135</f>
        <v>PR19 ODI RCV adjustment in 2017-18 FYA (CPIH deflated) prices (WR)</v>
      </c>
      <c r="F131" s="185">
        <f xml:space="preserve"> InpS!F135</f>
        <v>0</v>
      </c>
      <c r="G131" s="186" t="str">
        <f xml:space="preserve"> InpS!G135</f>
        <v>£m</v>
      </c>
    </row>
    <row r="132" spans="1:7" s="110" customFormat="1" hidden="1" outlineLevel="3">
      <c r="A132" s="108"/>
      <c r="B132" s="108"/>
      <c r="C132" s="109"/>
      <c r="D132" s="120"/>
      <c r="E132" s="110" t="str">
        <f xml:space="preserve"> InpS!E136</f>
        <v>PR19 ODI RCV adjustment in 2017-18 FYA (CPIH deflated) prices (WN)</v>
      </c>
      <c r="F132" s="185">
        <f xml:space="preserve"> InpS!F136</f>
        <v>0</v>
      </c>
      <c r="G132" s="186" t="str">
        <f xml:space="preserve"> InpS!G136</f>
        <v>£m</v>
      </c>
    </row>
    <row r="133" spans="1:7" s="110" customFormat="1" hidden="1" outlineLevel="3">
      <c r="A133" s="108"/>
      <c r="B133" s="108"/>
      <c r="C133" s="109"/>
      <c r="D133" s="120"/>
      <c r="E133" s="110" t="str">
        <f xml:space="preserve"> InpS!E137</f>
        <v>PR19 ODI RCV adjustment in 2017-18 FYA (CPIH deflated) prices (WWN)</v>
      </c>
      <c r="F133" s="185">
        <f xml:space="preserve"> InpS!F137</f>
        <v>0</v>
      </c>
      <c r="G133" s="186" t="str">
        <f xml:space="preserve"> InpS!G137</f>
        <v>£m</v>
      </c>
    </row>
    <row r="134" spans="1:7" s="110" customFormat="1" hidden="1" outlineLevel="3">
      <c r="A134" s="108"/>
      <c r="B134" s="108"/>
      <c r="C134" s="109"/>
      <c r="D134" s="120"/>
      <c r="E134" s="110" t="str">
        <f xml:space="preserve"> InpS!E138</f>
        <v>PR19 ODI RCV adjustment in 2017-18 FYA (CPIH deflated) prices (BR)</v>
      </c>
      <c r="F134" s="185">
        <f xml:space="preserve"> InpS!F138</f>
        <v>0</v>
      </c>
      <c r="G134" s="186" t="str">
        <f xml:space="preserve"> InpS!G138</f>
        <v>£m</v>
      </c>
    </row>
    <row r="135" spans="1:7" s="110" customFormat="1" hidden="1" outlineLevel="3">
      <c r="A135" s="108"/>
      <c r="B135" s="108"/>
      <c r="C135" s="109"/>
      <c r="D135" s="120"/>
      <c r="E135" s="110" t="str">
        <f xml:space="preserve"> InpS!E139</f>
        <v>PR19 ODI RCV adjustment in 2017-18 FYA (CPIH deflated) prices (ADDN1)</v>
      </c>
      <c r="F135" s="185">
        <f xml:space="preserve"> InpS!F139</f>
        <v>0</v>
      </c>
      <c r="G135" s="186" t="str">
        <f xml:space="preserve"> InpS!G139</f>
        <v>£m</v>
      </c>
    </row>
    <row r="136" spans="1:7" s="110" customFormat="1" hidden="1" outlineLevel="3">
      <c r="A136" s="108"/>
      <c r="B136" s="108"/>
      <c r="C136" s="109"/>
      <c r="D136" s="120"/>
      <c r="E136" s="110" t="str">
        <f xml:space="preserve"> InpS!E140</f>
        <v>PR19 ODI RCV adjustment in 2017-18 FYA (CPIH deflated) prices (ADDN2)</v>
      </c>
      <c r="F136" s="185" t="str">
        <f xml:space="preserve"> InpS!F140</f>
        <v>n/a</v>
      </c>
      <c r="G136" s="186">
        <f xml:space="preserve"> InpS!G140</f>
        <v>0</v>
      </c>
    </row>
    <row r="137" spans="1:7" s="110" customFormat="1" hidden="1" outlineLevel="3">
      <c r="A137" s="108"/>
      <c r="B137" s="108"/>
      <c r="C137" s="109"/>
      <c r="D137" s="120"/>
      <c r="F137" s="185"/>
      <c r="G137" s="186"/>
    </row>
    <row r="138" spans="1:7" s="110" customFormat="1" hidden="1" outlineLevel="3">
      <c r="A138" s="108"/>
      <c r="B138" s="108"/>
      <c r="C138" s="109"/>
      <c r="D138" s="120"/>
      <c r="E138" s="110" t="str">
        <f xml:space="preserve"> InpS!E142</f>
        <v>PR19 WINEP / NEP RCV adjustment in 2017-18 FYA (CPIH deflated) prices (WR)</v>
      </c>
      <c r="F138" s="185">
        <f xml:space="preserve"> InpS!F142</f>
        <v>-27.586333333333332</v>
      </c>
      <c r="G138" s="186" t="str">
        <f xml:space="preserve"> InpS!G142</f>
        <v>£m</v>
      </c>
    </row>
    <row r="139" spans="1:7" s="110" customFormat="1" hidden="1" outlineLevel="3">
      <c r="A139" s="108"/>
      <c r="B139" s="108"/>
      <c r="C139" s="109"/>
      <c r="D139" s="120"/>
      <c r="E139" s="110" t="str">
        <f xml:space="preserve"> InpS!E143</f>
        <v>PR19 WINEP / NEP RCV adjustment in 2017-18 FYA (CPIH deflated) prices (WN)</v>
      </c>
      <c r="F139" s="185">
        <f xml:space="preserve"> InpS!F143</f>
        <v>0</v>
      </c>
      <c r="G139" s="186" t="str">
        <f xml:space="preserve"> InpS!G143</f>
        <v>£m</v>
      </c>
    </row>
    <row r="140" spans="1:7" s="110" customFormat="1" hidden="1" outlineLevel="3">
      <c r="A140" s="108"/>
      <c r="B140" s="108"/>
      <c r="C140" s="109"/>
      <c r="D140" s="120"/>
      <c r="E140" s="110" t="str">
        <f xml:space="preserve"> InpS!E144</f>
        <v>PR19 WINEP / NEP RCV adjustment in 2017-18 FYA (CPIH deflated) prices (WWN)</v>
      </c>
      <c r="F140" s="185">
        <f xml:space="preserve"> InpS!F144</f>
        <v>-18.349166666666665</v>
      </c>
      <c r="G140" s="186" t="str">
        <f xml:space="preserve"> InpS!G144</f>
        <v>£m</v>
      </c>
    </row>
    <row r="141" spans="1:7" s="110" customFormat="1" hidden="1" outlineLevel="3">
      <c r="A141" s="108"/>
      <c r="B141" s="108"/>
      <c r="C141" s="109"/>
      <c r="D141" s="120"/>
      <c r="E141" s="110" t="str">
        <f xml:space="preserve"> InpS!E145</f>
        <v>PR19 WINEP / NEP RCV adjustment in 2017-18 FYA (CPIH deflated) prices (BR)</v>
      </c>
      <c r="F141" s="185">
        <f xml:space="preserve"> InpS!F145</f>
        <v>0</v>
      </c>
      <c r="G141" s="186" t="str">
        <f xml:space="preserve"> InpS!G145</f>
        <v>£m</v>
      </c>
    </row>
    <row r="142" spans="1:7" s="110" customFormat="1" hidden="1" outlineLevel="3">
      <c r="A142" s="108"/>
      <c r="B142" s="108"/>
      <c r="C142" s="109"/>
      <c r="D142" s="120"/>
      <c r="E142" s="110" t="str">
        <f xml:space="preserve"> InpS!E146</f>
        <v>PR19 WINEP / NEP RCV adjustment in 2017-18 FYA (CPIH deflated) prices (ADDN1)</v>
      </c>
      <c r="F142" s="185">
        <f xml:space="preserve"> InpS!F146</f>
        <v>0</v>
      </c>
      <c r="G142" s="186" t="str">
        <f xml:space="preserve"> InpS!G146</f>
        <v>£m</v>
      </c>
    </row>
    <row r="143" spans="1:7" s="110" customFormat="1" hidden="1" outlineLevel="3">
      <c r="A143" s="108"/>
      <c r="B143" s="108"/>
      <c r="C143" s="109"/>
      <c r="D143" s="120"/>
      <c r="E143" s="110" t="str">
        <f xml:space="preserve"> InpS!E147</f>
        <v>PR19 WINEP / NEP RCV adjustment in 2017-18 FYA (CPIH deflated) prices (ADDN2)</v>
      </c>
      <c r="F143" s="185" t="str">
        <f xml:space="preserve"> InpS!F147</f>
        <v>n/a</v>
      </c>
      <c r="G143" s="186">
        <f xml:space="preserve"> InpS!G147</f>
        <v>0</v>
      </c>
    </row>
    <row r="144" spans="1:7" s="110" customFormat="1" hidden="1" outlineLevel="3">
      <c r="A144" s="108"/>
      <c r="B144" s="108"/>
      <c r="C144" s="109"/>
      <c r="D144" s="120"/>
      <c r="F144" s="185"/>
      <c r="G144" s="186"/>
    </row>
    <row r="145" spans="1:7" s="110" customFormat="1" hidden="1" outlineLevel="3">
      <c r="A145" s="108"/>
      <c r="B145" s="108"/>
      <c r="C145" s="109"/>
      <c r="D145" s="120"/>
      <c r="E145" s="110" t="str">
        <f xml:space="preserve"> InpS!E149</f>
        <v>PR19 Costs reconciliation RCV adjustment in 2017-18 FYA (CPIH deflated) prices (WR)</v>
      </c>
      <c r="F145" s="185">
        <f xml:space="preserve"> InpS!F149</f>
        <v>16.612891349243455</v>
      </c>
      <c r="G145" s="186" t="str">
        <f xml:space="preserve"> InpS!G149</f>
        <v>£m</v>
      </c>
    </row>
    <row r="146" spans="1:7" s="110" customFormat="1" hidden="1" outlineLevel="3">
      <c r="A146" s="108"/>
      <c r="B146" s="108"/>
      <c r="C146" s="109"/>
      <c r="D146" s="120"/>
      <c r="E146" s="110" t="str">
        <f xml:space="preserve"> InpS!E150</f>
        <v>PR19 Costs reconciliation RCV adjustment in 2017-18 FYA (CPIH deflated) prices (WN)</v>
      </c>
      <c r="F146" s="185">
        <f xml:space="preserve"> InpS!F150</f>
        <v>3.2367989553785734</v>
      </c>
      <c r="G146" s="186" t="str">
        <f xml:space="preserve"> InpS!G150</f>
        <v>£m</v>
      </c>
    </row>
    <row r="147" spans="1:7" s="110" customFormat="1" hidden="1" outlineLevel="3">
      <c r="A147" s="108"/>
      <c r="B147" s="108"/>
      <c r="C147" s="109"/>
      <c r="D147" s="120"/>
      <c r="E147" s="110" t="str">
        <f xml:space="preserve"> InpS!E151</f>
        <v>PR19 Costs reconciliation RCV adjustment in 2017-18 FYA (CPIH deflated) prices (WWN)</v>
      </c>
      <c r="F147" s="185">
        <f xml:space="preserve"> InpS!F151</f>
        <v>29.338578588393432</v>
      </c>
      <c r="G147" s="186" t="str">
        <f xml:space="preserve"> InpS!G151</f>
        <v>£m</v>
      </c>
    </row>
    <row r="148" spans="1:7" s="110" customFormat="1" hidden="1" outlineLevel="3">
      <c r="A148" s="108"/>
      <c r="B148" s="108"/>
      <c r="C148" s="109"/>
      <c r="D148" s="120"/>
      <c r="E148" s="110" t="str">
        <f xml:space="preserve"> InpS!E152</f>
        <v>PR19 Costs reconciliation RCV adjustment in 2017-18 FYA (CPIH deflated) prices (BR)</v>
      </c>
      <c r="F148" s="185">
        <f xml:space="preserve"> InpS!F152</f>
        <v>-20.281438311411716</v>
      </c>
      <c r="G148" s="186" t="str">
        <f xml:space="preserve"> InpS!G152</f>
        <v>£m</v>
      </c>
    </row>
    <row r="149" spans="1:7" s="110" customFormat="1" hidden="1" outlineLevel="3">
      <c r="A149" s="108"/>
      <c r="B149" s="108"/>
      <c r="C149" s="109"/>
      <c r="D149" s="120"/>
      <c r="E149" s="110" t="str">
        <f xml:space="preserve"> InpS!E153</f>
        <v>PR19 Costs reconciliation RCV adjustment in 2017-18 FYA (CPIH deflated) prices (ADDN1)</v>
      </c>
      <c r="F149" s="185">
        <f xml:space="preserve"> InpS!F153</f>
        <v>0.55865698871209335</v>
      </c>
      <c r="G149" s="186" t="str">
        <f xml:space="preserve"> InpS!G153</f>
        <v>£m</v>
      </c>
    </row>
    <row r="150" spans="1:7" s="110" customFormat="1" hidden="1" outlineLevel="3">
      <c r="A150" s="108"/>
      <c r="B150" s="108"/>
      <c r="C150" s="109"/>
      <c r="D150" s="120"/>
      <c r="E150" s="110" t="str">
        <f xml:space="preserve"> InpS!E154</f>
        <v>PR19 Costs reconciliation RCV adjustment in 2017-18 FYA (CPIH deflated) prices (ADDN2)</v>
      </c>
      <c r="F150" s="185" t="str">
        <f xml:space="preserve"> InpS!F154</f>
        <v>n/a</v>
      </c>
      <c r="G150" s="186">
        <f xml:space="preserve"> InpS!G154</f>
        <v>0</v>
      </c>
    </row>
    <row r="151" spans="1:7" s="110" customFormat="1" hidden="1" outlineLevel="3">
      <c r="A151" s="108"/>
      <c r="B151" s="108"/>
      <c r="C151" s="109"/>
      <c r="D151" s="120"/>
      <c r="F151" s="185"/>
      <c r="G151" s="186"/>
    </row>
    <row r="152" spans="1:7" s="110" customFormat="1" hidden="1" outlineLevel="3">
      <c r="A152" s="108"/>
      <c r="B152" s="108"/>
      <c r="C152" s="109"/>
      <c r="D152" s="120"/>
      <c r="E152" s="110" t="str">
        <f xml:space="preserve"> InpS!E156</f>
        <v>PR19 Land sales RCV adjustment in 2017-18 FYA (CPIH deflated) prices (WR)</v>
      </c>
      <c r="F152" s="185">
        <f xml:space="preserve"> InpS!F156</f>
        <v>-1.3219305656095639</v>
      </c>
      <c r="G152" s="186" t="str">
        <f xml:space="preserve"> InpS!G156</f>
        <v>£m</v>
      </c>
    </row>
    <row r="153" spans="1:7" s="110" customFormat="1" hidden="1" outlineLevel="3">
      <c r="A153" s="108"/>
      <c r="B153" s="108"/>
      <c r="C153" s="109"/>
      <c r="D153" s="120"/>
      <c r="E153" s="110" t="str">
        <f xml:space="preserve"> InpS!E157</f>
        <v>PR19 Land sales RCV adjustment in 2017-18 FYA (CPIH deflated) prices (WN)</v>
      </c>
      <c r="F153" s="185">
        <f xml:space="preserve"> InpS!F157</f>
        <v>-1.4535690061760647</v>
      </c>
      <c r="G153" s="186" t="str">
        <f xml:space="preserve"> InpS!G157</f>
        <v>£m</v>
      </c>
    </row>
    <row r="154" spans="1:7" s="110" customFormat="1" hidden="1" outlineLevel="3">
      <c r="A154" s="108"/>
      <c r="B154" s="108"/>
      <c r="C154" s="109"/>
      <c r="D154" s="120"/>
      <c r="E154" s="110" t="str">
        <f xml:space="preserve"> InpS!E158</f>
        <v>PR19 Land sales RCV adjustment in 2017-18 FYA (CPIH deflated) prices (WWN)</v>
      </c>
      <c r="F154" s="185">
        <f xml:space="preserve"> InpS!F158</f>
        <v>-4.3688699296745943</v>
      </c>
      <c r="G154" s="186" t="str">
        <f xml:space="preserve"> InpS!G158</f>
        <v>£m</v>
      </c>
    </row>
    <row r="155" spans="1:7" s="110" customFormat="1" hidden="1" outlineLevel="3">
      <c r="A155" s="108"/>
      <c r="B155" s="108"/>
      <c r="C155" s="109"/>
      <c r="D155" s="120"/>
      <c r="E155" s="110" t="str">
        <f xml:space="preserve"> InpS!E159</f>
        <v>PR19 Land sales RCV adjustment in 2017-18 FYA (CPIH deflated) prices (BR)</v>
      </c>
      <c r="F155" s="185" t="str">
        <f xml:space="preserve"> InpS!F159</f>
        <v>n/a</v>
      </c>
      <c r="G155" s="186">
        <f xml:space="preserve"> InpS!G159</f>
        <v>0</v>
      </c>
    </row>
    <row r="156" spans="1:7" s="110" customFormat="1" hidden="1" outlineLevel="3">
      <c r="A156" s="108"/>
      <c r="B156" s="108"/>
      <c r="C156" s="109"/>
      <c r="D156" s="120"/>
      <c r="E156" s="110" t="str">
        <f xml:space="preserve"> InpS!E160</f>
        <v>PR19 Land sales RCV adjustment in 2017-18 FYA (CPIH deflated) prices (ADDN1)</v>
      </c>
      <c r="F156" s="185">
        <f xml:space="preserve"> InpS!F160</f>
        <v>441.63849252638357</v>
      </c>
      <c r="G156" s="186" t="str">
        <f xml:space="preserve"> InpS!G160</f>
        <v>£m</v>
      </c>
    </row>
    <row r="157" spans="1:7" s="110" customFormat="1" hidden="1" outlineLevel="3">
      <c r="A157" s="108"/>
      <c r="B157" s="108"/>
      <c r="C157" s="109"/>
      <c r="D157" s="120"/>
      <c r="E157" s="110" t="str">
        <f xml:space="preserve"> InpS!E161</f>
        <v>PR19 Land sales RCV adjustment in 2017-18 FYA (CPIH deflated) prices (ADDN2)</v>
      </c>
      <c r="F157" s="185" t="str">
        <f xml:space="preserve"> InpS!F161</f>
        <v>n/a</v>
      </c>
      <c r="G157" s="186">
        <f xml:space="preserve"> InpS!G161</f>
        <v>0</v>
      </c>
    </row>
    <row r="158" spans="1:7" s="110" customFormat="1" hidden="1" outlineLevel="3">
      <c r="A158" s="108"/>
      <c r="B158" s="108"/>
      <c r="C158" s="109"/>
      <c r="D158" s="120"/>
      <c r="F158" s="185"/>
      <c r="G158" s="186"/>
    </row>
    <row r="159" spans="1:7" s="110" customFormat="1" hidden="1" outlineLevel="3">
      <c r="A159" s="108"/>
      <c r="B159" s="108"/>
      <c r="C159" s="109"/>
      <c r="D159" s="120"/>
      <c r="E159" s="110" t="str">
        <f xml:space="preserve"> InpS!E163</f>
        <v>PR19 RPI-CPIH wedge RCV adjustment in 2017-18 FYA (CPIH deflated) prices (WR)</v>
      </c>
      <c r="F159" s="185">
        <f xml:space="preserve"> InpS!F163</f>
        <v>6.3664961833146947</v>
      </c>
      <c r="G159" s="186" t="str">
        <f xml:space="preserve"> InpS!G163</f>
        <v>£m</v>
      </c>
    </row>
    <row r="160" spans="1:7" s="110" customFormat="1" hidden="1" outlineLevel="3">
      <c r="A160" s="108"/>
      <c r="B160" s="108"/>
      <c r="C160" s="109"/>
      <c r="D160" s="120"/>
      <c r="E160" s="110" t="str">
        <f xml:space="preserve"> InpS!E164</f>
        <v>PR19 RPI-CPIH wedge RCV adjustment in 2017-18 FYA (CPIH deflated) prices (WN)</v>
      </c>
      <c r="F160" s="185">
        <f xml:space="preserve"> InpS!F164</f>
        <v>126.11253460993021</v>
      </c>
      <c r="G160" s="186" t="str">
        <f xml:space="preserve"> InpS!G164</f>
        <v>£m</v>
      </c>
    </row>
    <row r="161" spans="1:7" s="110" customFormat="1" hidden="1" outlineLevel="3">
      <c r="A161" s="108"/>
      <c r="B161" s="108"/>
      <c r="C161" s="109"/>
      <c r="D161" s="120"/>
      <c r="E161" s="110" t="str">
        <f xml:space="preserve"> InpS!E165</f>
        <v>PR19 RPI-CPIH wedge RCV adjustment in 2017-18 FYA (CPIH deflated) prices (WWN)</v>
      </c>
      <c r="F161" s="185">
        <f xml:space="preserve"> InpS!F165</f>
        <v>99.943277120238918</v>
      </c>
      <c r="G161" s="186" t="str">
        <f xml:space="preserve"> InpS!G165</f>
        <v>£m</v>
      </c>
    </row>
    <row r="162" spans="1:7" s="110" customFormat="1" hidden="1" outlineLevel="3">
      <c r="A162" s="108"/>
      <c r="B162" s="108"/>
      <c r="C162" s="109"/>
      <c r="D162" s="120"/>
      <c r="E162" s="110" t="str">
        <f xml:space="preserve"> InpS!E166</f>
        <v>PR19 RPI-CPIH wedge RCV adjustment in 2017-18 FYA (CPIH deflated) prices (BR)</v>
      </c>
      <c r="F162" s="185">
        <f xml:space="preserve"> InpS!F166</f>
        <v>31.329501893352131</v>
      </c>
      <c r="G162" s="186" t="str">
        <f xml:space="preserve"> InpS!G166</f>
        <v>£m</v>
      </c>
    </row>
    <row r="163" spans="1:7" s="110" customFormat="1" hidden="1" outlineLevel="3">
      <c r="A163" s="108"/>
      <c r="B163" s="108"/>
      <c r="C163" s="109"/>
      <c r="D163" s="120"/>
      <c r="E163" s="110" t="str">
        <f xml:space="preserve"> InpS!E167</f>
        <v>PR19 RPI-CPIH wedge RCV adjustment in 2017-18 FYA (CPIH deflated) prices (ADDN1)</v>
      </c>
      <c r="F163" s="185">
        <f xml:space="preserve"> InpS!F167</f>
        <v>33.848427238060367</v>
      </c>
      <c r="G163" s="186" t="str">
        <f xml:space="preserve"> InpS!G167</f>
        <v>£m</v>
      </c>
    </row>
    <row r="164" spans="1:7" s="110" customFormat="1" hidden="1" outlineLevel="3">
      <c r="A164" s="108"/>
      <c r="B164" s="108"/>
      <c r="C164" s="109"/>
      <c r="D164" s="120"/>
      <c r="E164" s="110" t="str">
        <f xml:space="preserve"> InpS!E168</f>
        <v>PR19 RPI-CPIH wedge RCV adjustment in 2017-18 FYA (CPIH deflated) prices (ADDN2)</v>
      </c>
      <c r="F164" s="185" t="str">
        <f xml:space="preserve"> InpS!F168</f>
        <v>n/a</v>
      </c>
      <c r="G164" s="186">
        <f xml:space="preserve"> InpS!G168</f>
        <v>0</v>
      </c>
    </row>
    <row r="165" spans="1:7" s="110" customFormat="1" hidden="1" outlineLevel="3">
      <c r="A165" s="108"/>
      <c r="B165" s="108"/>
      <c r="C165" s="109"/>
      <c r="D165" s="120"/>
      <c r="F165" s="185"/>
      <c r="G165" s="186"/>
    </row>
    <row r="166" spans="1:7" s="110" customFormat="1" hidden="1" outlineLevel="3">
      <c r="A166" s="108"/>
      <c r="B166" s="108"/>
      <c r="C166" s="109"/>
      <c r="D166" s="120"/>
      <c r="E166" s="110" t="str">
        <f xml:space="preserve"> InpS!E170</f>
        <v>PR19 Strategic regional water resources RCV adjustment in 2017-18 FYA (CPIH deflated) prices (WR)</v>
      </c>
      <c r="F166" s="185">
        <f xml:space="preserve"> InpS!F170</f>
        <v>-20.156939999999999</v>
      </c>
      <c r="G166" s="186" t="str">
        <f xml:space="preserve"> InpS!G170</f>
        <v>£m</v>
      </c>
    </row>
    <row r="167" spans="1:7" s="110" customFormat="1" hidden="1" outlineLevel="3">
      <c r="A167" s="108"/>
      <c r="B167" s="108"/>
      <c r="C167" s="109"/>
      <c r="D167" s="120"/>
      <c r="E167" s="110" t="str">
        <f xml:space="preserve"> InpS!E171</f>
        <v>PR19 Strategic regional water resources RCV adjustment in 2017-18 FYA (CPIH deflated) prices (WN)</v>
      </c>
      <c r="F167" s="185">
        <f xml:space="preserve"> InpS!F171</f>
        <v>-4.0295400000000008</v>
      </c>
      <c r="G167" s="186" t="str">
        <f xml:space="preserve"> InpS!G171</f>
        <v>£m</v>
      </c>
    </row>
    <row r="168" spans="1:7" s="110" customFormat="1" hidden="1" outlineLevel="3">
      <c r="A168" s="108"/>
      <c r="B168" s="108"/>
      <c r="C168" s="109"/>
      <c r="D168" s="120"/>
      <c r="E168" s="110" t="str">
        <f xml:space="preserve"> InpS!E172</f>
        <v>PR19 Strategic regional water resources RCV adjustment in 2017-18 FYA (CPIH deflated) prices (WWN)</v>
      </c>
      <c r="F168" s="185" t="str">
        <f xml:space="preserve"> InpS!F172</f>
        <v>n/a</v>
      </c>
      <c r="G168" s="186">
        <f xml:space="preserve"> InpS!G172</f>
        <v>0</v>
      </c>
    </row>
    <row r="169" spans="1:7" s="110" customFormat="1" hidden="1" outlineLevel="3">
      <c r="A169" s="108"/>
      <c r="B169" s="108"/>
      <c r="C169" s="109"/>
      <c r="D169" s="120"/>
      <c r="E169" s="110" t="str">
        <f xml:space="preserve"> InpS!E173</f>
        <v>PR19 Strategic regional water resources RCV adjustment in 2017-18 FYA (CPIH deflated) prices (BR)</v>
      </c>
      <c r="F169" s="185" t="str">
        <f xml:space="preserve"> InpS!F173</f>
        <v>n/a</v>
      </c>
      <c r="G169" s="186">
        <f xml:space="preserve"> InpS!G173</f>
        <v>0</v>
      </c>
    </row>
    <row r="170" spans="1:7" s="110" customFormat="1" hidden="1" outlineLevel="3">
      <c r="A170" s="108"/>
      <c r="B170" s="108"/>
      <c r="C170" s="109"/>
      <c r="D170" s="120"/>
      <c r="E170" s="110" t="str">
        <f xml:space="preserve"> InpS!E174</f>
        <v>PR19 Strategic regional water resources RCV adjustment in 2017-18 FYA (CPIH deflated) prices (ADDN1)</v>
      </c>
      <c r="F170" s="185" t="str">
        <f xml:space="preserve"> InpS!F174</f>
        <v>n/a</v>
      </c>
      <c r="G170" s="186">
        <f xml:space="preserve"> InpS!G174</f>
        <v>0</v>
      </c>
    </row>
    <row r="171" spans="1:7" s="110" customFormat="1" hidden="1" outlineLevel="3">
      <c r="A171" s="108"/>
      <c r="B171" s="108"/>
      <c r="C171" s="109"/>
      <c r="D171" s="120"/>
      <c r="E171" s="110" t="str">
        <f xml:space="preserve"> InpS!E175</f>
        <v>PR19 Strategic regional water resources RCV adjustment in 2017-18 FYA (CPIH deflated) prices (ADDN2)</v>
      </c>
      <c r="F171" s="185" t="str">
        <f xml:space="preserve"> InpS!F175</f>
        <v>n/a</v>
      </c>
      <c r="G171" s="186">
        <f xml:space="preserve"> InpS!G175</f>
        <v>0</v>
      </c>
    </row>
    <row r="172" spans="1:7" s="110" customFormat="1" hidden="1" outlineLevel="3">
      <c r="A172" s="108"/>
      <c r="B172" s="108"/>
      <c r="C172" s="109"/>
      <c r="D172" s="120"/>
      <c r="F172" s="185"/>
      <c r="G172" s="186"/>
    </row>
    <row r="173" spans="1:7" s="110" customFormat="1" hidden="1" outlineLevel="3">
      <c r="A173" s="108"/>
      <c r="B173" s="108"/>
      <c r="C173" s="109"/>
      <c r="D173" s="120"/>
      <c r="E173" s="110" t="str">
        <f xml:space="preserve"> InpS!E177</f>
        <v>PR19 Green recovery RCV adjustment in 2017-18 FYA (CPIH deflated) prices (WR)</v>
      </c>
      <c r="F173" s="185">
        <f xml:space="preserve"> InpS!F177</f>
        <v>0</v>
      </c>
      <c r="G173" s="186" t="str">
        <f xml:space="preserve"> InpS!G177</f>
        <v>£m</v>
      </c>
    </row>
    <row r="174" spans="1:7" s="110" customFormat="1" hidden="1" outlineLevel="3">
      <c r="A174" s="108"/>
      <c r="B174" s="108"/>
      <c r="C174" s="109"/>
      <c r="D174" s="120"/>
      <c r="E174" s="110" t="str">
        <f xml:space="preserve"> InpS!E178</f>
        <v>PR19 Green recovery RCV adjustment in 2017-18 FYA (CPIH deflated) prices (WN)</v>
      </c>
      <c r="F174" s="185">
        <f xml:space="preserve"> InpS!F178</f>
        <v>0.68500000000000005</v>
      </c>
      <c r="G174" s="186" t="str">
        <f xml:space="preserve"> InpS!G178</f>
        <v>£m</v>
      </c>
    </row>
    <row r="175" spans="1:7" s="110" customFormat="1" hidden="1" outlineLevel="3">
      <c r="A175" s="108"/>
      <c r="B175" s="108"/>
      <c r="C175" s="109"/>
      <c r="D175" s="120"/>
      <c r="E175" s="110" t="str">
        <f xml:space="preserve"> InpS!E179</f>
        <v>PR19 Green recovery RCV adjustment in 2017-18 FYA (CPIH deflated) prices (WWN)</v>
      </c>
      <c r="F175" s="185">
        <f xml:space="preserve"> InpS!F179</f>
        <v>0</v>
      </c>
      <c r="G175" s="186" t="str">
        <f xml:space="preserve"> InpS!G179</f>
        <v>£m</v>
      </c>
    </row>
    <row r="176" spans="1:7" s="110" customFormat="1" hidden="1" outlineLevel="3">
      <c r="A176" s="108"/>
      <c r="B176" s="108"/>
      <c r="C176" s="109"/>
      <c r="D176" s="120"/>
      <c r="E176" s="110" t="str">
        <f xml:space="preserve"> InpS!E180</f>
        <v>PR19 Green recovery RCV adjustment in 2017-18 FYA (CPIH deflated) prices (BR)</v>
      </c>
      <c r="F176" s="185">
        <f xml:space="preserve"> InpS!F180</f>
        <v>0</v>
      </c>
      <c r="G176" s="186" t="str">
        <f xml:space="preserve"> InpS!G180</f>
        <v>£m</v>
      </c>
    </row>
    <row r="177" spans="1:7" s="110" customFormat="1" hidden="1" outlineLevel="3">
      <c r="A177" s="108"/>
      <c r="B177" s="108"/>
      <c r="C177" s="109"/>
      <c r="D177" s="120"/>
      <c r="E177" s="110" t="str">
        <f xml:space="preserve"> InpS!E181</f>
        <v>PR19 Green recovery RCV adjustment in 2017-18 FYA (CPIH deflated) prices (ADDN1)</v>
      </c>
      <c r="F177" s="185" t="str">
        <f xml:space="preserve"> InpS!F181</f>
        <v>n/a</v>
      </c>
      <c r="G177" s="186">
        <f xml:space="preserve"> InpS!G181</f>
        <v>0</v>
      </c>
    </row>
    <row r="178" spans="1:7" s="110" customFormat="1" hidden="1" outlineLevel="3">
      <c r="A178" s="108"/>
      <c r="B178" s="108"/>
      <c r="C178" s="109"/>
      <c r="D178" s="120"/>
      <c r="E178" s="110" t="str">
        <f xml:space="preserve"> InpS!E182</f>
        <v>PR19 Green recovery RCV adjustment in 2017-18 FYA (CPIH deflated) prices (ADDN2)</v>
      </c>
      <c r="F178" s="185" t="str">
        <f xml:space="preserve"> InpS!F182</f>
        <v>n/a</v>
      </c>
      <c r="G178" s="186">
        <f xml:space="preserve"> InpS!G182</f>
        <v>0</v>
      </c>
    </row>
    <row r="179" spans="1:7" s="110" customFormat="1" hidden="1" outlineLevel="3">
      <c r="A179" s="108"/>
      <c r="B179" s="108"/>
      <c r="C179" s="109"/>
      <c r="D179" s="120"/>
      <c r="F179" s="185"/>
      <c r="G179" s="186"/>
    </row>
    <row r="180" spans="1:7" s="110" customFormat="1" hidden="1" outlineLevel="3">
      <c r="A180" s="108"/>
      <c r="B180" s="108"/>
      <c r="C180" s="109"/>
      <c r="D180" s="120"/>
      <c r="E180" s="110" t="str">
        <f xml:space="preserve"> InpS!E184</f>
        <v>PR19 Havant Thicket activities RCV adjustment in 2017-18 FYA (CPIH deflated) prices (WR)</v>
      </c>
      <c r="F180" s="185" t="str">
        <f xml:space="preserve"> InpS!F184</f>
        <v>n/a</v>
      </c>
      <c r="G180" s="186">
        <f xml:space="preserve"> InpS!G184</f>
        <v>0</v>
      </c>
    </row>
    <row r="181" spans="1:7" s="110" customFormat="1" hidden="1" outlineLevel="3">
      <c r="A181" s="108"/>
      <c r="B181" s="108"/>
      <c r="C181" s="109"/>
      <c r="D181" s="120"/>
      <c r="E181" s="110" t="str">
        <f xml:space="preserve"> InpS!E185</f>
        <v>PR19 Havant Thicket activities RCV adjustment in 2017-18 FYA (CPIH deflated) prices (WN)</v>
      </c>
      <c r="F181" s="185" t="str">
        <f xml:space="preserve"> InpS!F185</f>
        <v>n/a</v>
      </c>
      <c r="G181" s="186">
        <f xml:space="preserve"> InpS!G185</f>
        <v>0</v>
      </c>
    </row>
    <row r="182" spans="1:7" s="110" customFormat="1" hidden="1" outlineLevel="3">
      <c r="A182" s="108"/>
      <c r="B182" s="108"/>
      <c r="C182" s="109"/>
      <c r="D182" s="120"/>
      <c r="E182" s="110" t="str">
        <f xml:space="preserve"> InpS!E186</f>
        <v>PR19 Havant Thicket activities RCV adjustment in 2017-18 FYA (CPIH deflated) prices (WWN)</v>
      </c>
      <c r="F182" s="185" t="str">
        <f xml:space="preserve"> InpS!F186</f>
        <v>n/a</v>
      </c>
      <c r="G182" s="186">
        <f xml:space="preserve"> InpS!G186</f>
        <v>0</v>
      </c>
    </row>
    <row r="183" spans="1:7" s="110" customFormat="1" hidden="1" outlineLevel="3">
      <c r="A183" s="108"/>
      <c r="B183" s="108"/>
      <c r="C183" s="109"/>
      <c r="D183" s="120"/>
      <c r="E183" s="110" t="str">
        <f xml:space="preserve"> InpS!E187</f>
        <v>PR19 Havant Thicket activities RCV adjustment in 2017-18 FYA (CPIH deflated) prices (BR)</v>
      </c>
      <c r="F183" s="185" t="str">
        <f xml:space="preserve"> InpS!F187</f>
        <v>n/a</v>
      </c>
      <c r="G183" s="186">
        <f xml:space="preserve"> InpS!G187</f>
        <v>0</v>
      </c>
    </row>
    <row r="184" spans="1:7" s="110" customFormat="1" hidden="1" outlineLevel="3">
      <c r="A184" s="108"/>
      <c r="B184" s="108"/>
      <c r="C184" s="109"/>
      <c r="D184" s="120"/>
      <c r="E184" s="110" t="str">
        <f xml:space="preserve"> InpS!E188</f>
        <v>PR19 Havant Thicket activities RCV adjustment in 2017-18 FYA (CPIH deflated) prices (ADDN1)</v>
      </c>
      <c r="F184" s="185">
        <f xml:space="preserve"> InpS!F188</f>
        <v>0</v>
      </c>
      <c r="G184" s="186">
        <f xml:space="preserve"> InpS!G188</f>
        <v>0</v>
      </c>
    </row>
    <row r="185" spans="1:7" s="110" customFormat="1" hidden="1" outlineLevel="3">
      <c r="A185" s="108"/>
      <c r="B185" s="108"/>
      <c r="C185" s="109"/>
      <c r="D185" s="120"/>
      <c r="E185" s="110" t="str">
        <f xml:space="preserve"> InpS!E189</f>
        <v>PR19 Havant Thicket activities RCV adjustment in 2017-18 FYA (CPIH deflated) prices (ADDN2)</v>
      </c>
      <c r="F185" s="185" t="str">
        <f xml:space="preserve"> InpS!F189</f>
        <v>n/a</v>
      </c>
      <c r="G185" s="186">
        <f xml:space="preserve"> InpS!G189</f>
        <v>0</v>
      </c>
    </row>
    <row r="186" spans="1:7" s="110" customFormat="1" hidden="1" outlineLevel="3">
      <c r="A186" s="108"/>
      <c r="B186" s="108"/>
      <c r="C186" s="109"/>
      <c r="D186" s="120"/>
      <c r="F186" s="185"/>
      <c r="G186" s="186"/>
    </row>
    <row r="187" spans="1:7" s="110" customFormat="1" hidden="1" outlineLevel="3">
      <c r="A187" s="108"/>
      <c r="B187" s="108"/>
      <c r="C187" s="109"/>
      <c r="D187" s="120"/>
      <c r="E187" s="110" t="str">
        <f xml:space="preserve"> InpS!E191</f>
        <v>Other RCV adjustments in 2017-18 FYA (CPIH deflated) prices (WR)</v>
      </c>
      <c r="F187" s="185">
        <f xml:space="preserve"> InpS!F191</f>
        <v>0</v>
      </c>
      <c r="G187" s="186" t="str">
        <f xml:space="preserve"> InpS!G191</f>
        <v>£m</v>
      </c>
    </row>
    <row r="188" spans="1:7" s="110" customFormat="1" hidden="1" outlineLevel="3">
      <c r="A188" s="108"/>
      <c r="B188" s="108"/>
      <c r="C188" s="109"/>
      <c r="D188" s="120"/>
      <c r="E188" s="110" t="str">
        <f xml:space="preserve"> InpS!E192</f>
        <v>Other RCV adjustments in 2017-18 FYA (CPIH deflated) prices (WN)</v>
      </c>
      <c r="F188" s="185">
        <f xml:space="preserve"> InpS!F192</f>
        <v>0</v>
      </c>
      <c r="G188" s="186" t="str">
        <f xml:space="preserve"> InpS!G192</f>
        <v>£m</v>
      </c>
    </row>
    <row r="189" spans="1:7" s="110" customFormat="1" hidden="1" outlineLevel="3">
      <c r="A189" s="108"/>
      <c r="B189" s="108"/>
      <c r="C189" s="109"/>
      <c r="D189" s="120"/>
      <c r="E189" s="110" t="str">
        <f xml:space="preserve"> InpS!E193</f>
        <v>Other RCV adjustments in 2017-18 FYA (CPIH deflated) prices (WWN)</v>
      </c>
      <c r="F189" s="185">
        <f xml:space="preserve"> InpS!F193</f>
        <v>0</v>
      </c>
      <c r="G189" s="186" t="str">
        <f xml:space="preserve"> InpS!G193</f>
        <v>£m</v>
      </c>
    </row>
    <row r="190" spans="1:7" s="110" customFormat="1" hidden="1" outlineLevel="3">
      <c r="A190" s="108"/>
      <c r="B190" s="108"/>
      <c r="C190" s="109"/>
      <c r="D190" s="120"/>
      <c r="E190" s="110" t="str">
        <f xml:space="preserve"> InpS!E194</f>
        <v>Other RCV adjustments in 2017-18 FYA (CPIH deflated) prices (BR)</v>
      </c>
      <c r="F190" s="185">
        <f xml:space="preserve"> InpS!F194</f>
        <v>0</v>
      </c>
      <c r="G190" s="186" t="str">
        <f xml:space="preserve"> InpS!G194</f>
        <v>£m</v>
      </c>
    </row>
    <row r="191" spans="1:7" s="110" customFormat="1" hidden="1" outlineLevel="3">
      <c r="A191" s="108"/>
      <c r="B191" s="108"/>
      <c r="C191" s="109"/>
      <c r="D191" s="120"/>
      <c r="E191" s="110" t="str">
        <f xml:space="preserve"> InpS!E195</f>
        <v>Other RCV adjustments in 2017-18 FYA (CPIH deflated) prices (ADDN1)</v>
      </c>
      <c r="F191" s="188">
        <f xml:space="preserve"> InpS!F195</f>
        <v>0</v>
      </c>
      <c r="G191" s="186" t="str">
        <f xml:space="preserve"> InpS!G195</f>
        <v>£m</v>
      </c>
    </row>
    <row r="192" spans="1:7" s="110" customFormat="1" hidden="1" outlineLevel="3">
      <c r="A192" s="108"/>
      <c r="B192" s="108"/>
      <c r="C192" s="109"/>
      <c r="D192" s="120"/>
      <c r="E192" s="110" t="str">
        <f xml:space="preserve"> InpS!E196</f>
        <v>Other RCV adjustments in 2017-18 FYA (CPIH deflated) prices (ADDN2)</v>
      </c>
      <c r="F192" s="188" t="str">
        <f xml:space="preserve"> InpS!F196</f>
        <v>n/a</v>
      </c>
      <c r="G192" s="186">
        <f xml:space="preserve"> InpS!G196</f>
        <v>0</v>
      </c>
    </row>
    <row r="193" spans="1:12" hidden="1" outlineLevel="2">
      <c r="F193" s="187"/>
      <c r="G193" s="198"/>
    </row>
    <row r="194" spans="1:12" s="110" customFormat="1" hidden="1" outlineLevel="2">
      <c r="A194" s="108"/>
      <c r="B194" s="108"/>
      <c r="C194" s="109"/>
      <c r="D194" s="120"/>
      <c r="F194" s="188"/>
      <c r="G194" s="186"/>
    </row>
    <row r="195" spans="1:12" s="110" customFormat="1" hidden="1" outlineLevel="2">
      <c r="A195" s="10" t="s">
        <v>908</v>
      </c>
      <c r="B195" s="10" t="s">
        <v>909</v>
      </c>
      <c r="C195" s="19"/>
      <c r="D195" s="65"/>
      <c r="E195" s="24"/>
      <c r="F195" s="187"/>
      <c r="G195" s="198"/>
    </row>
    <row r="196" spans="1:12" s="110" customFormat="1" hidden="1" outlineLevel="3">
      <c r="A196" s="10"/>
      <c r="B196" s="10"/>
      <c r="C196" s="19"/>
      <c r="D196" s="65"/>
      <c r="E196" s="24"/>
      <c r="F196" s="187"/>
      <c r="G196" s="198"/>
    </row>
    <row r="197" spans="1:12" s="110" customFormat="1" hidden="1" outlineLevel="3">
      <c r="A197" s="10"/>
      <c r="B197" s="10"/>
      <c r="C197" s="19"/>
      <c r="D197" s="19" t="s">
        <v>910</v>
      </c>
      <c r="E197" s="24"/>
      <c r="F197" s="187"/>
      <c r="G197" s="198"/>
    </row>
    <row r="198" spans="1:12" s="110" customFormat="1" hidden="1" outlineLevel="4">
      <c r="A198" s="10"/>
      <c r="B198" s="10"/>
      <c r="C198" s="19"/>
      <c r="D198" s="65"/>
      <c r="E198" s="24" t="str">
        <f xml:space="preserve"> E$57</f>
        <v>Pre 2020 RCV - Closing RCV at 31 March 2025 in 2017-18 FYA RPI prices (from PR19 FD as updated by the CMA redetermination and IDoKs) - RPI inflated RCV (WR)</v>
      </c>
      <c r="F198" s="187">
        <f xml:space="preserve"> F$57</f>
        <v>126.05383282677437</v>
      </c>
      <c r="G198" s="198" t="str">
        <f xml:space="preserve"> G$57</f>
        <v>£m</v>
      </c>
      <c r="I198" s="125"/>
      <c r="J198" s="125"/>
      <c r="L198" s="125"/>
    </row>
    <row r="199" spans="1:12" s="110" customFormat="1" hidden="1" outlineLevel="4">
      <c r="A199" s="10"/>
      <c r="B199" s="10"/>
      <c r="C199" s="19"/>
      <c r="D199" s="65"/>
      <c r="E199" s="24" t="str">
        <f xml:space="preserve"> E$64</f>
        <v>Pre 2020 RCV - Closing RCV at 31 March 2025 in 2017-18 FYA prices (from PR19 FD as updated by the CMA redetermination and IDoKs) - CPI inflated RCV (WR)</v>
      </c>
      <c r="F199" s="187">
        <f xml:space="preserve"> F$64</f>
        <v>120.44032983312835</v>
      </c>
      <c r="G199" s="198" t="str">
        <f xml:space="preserve"> G$64</f>
        <v>£m</v>
      </c>
      <c r="I199" s="125"/>
      <c r="J199" s="125"/>
      <c r="L199" s="125"/>
    </row>
    <row r="200" spans="1:12" s="110" customFormat="1" hidden="1" outlineLevel="4">
      <c r="A200" s="10"/>
      <c r="B200" s="10"/>
      <c r="C200" s="19"/>
      <c r="D200" s="65"/>
      <c r="E200" s="24" t="str">
        <f xml:space="preserve"> E$71</f>
        <v>2020-25 RCV - Closing RCV at 31 March 2025 in 2017-18 FYA prices (from PR19 FD as updated by the CMA redetermination and IDoKs) - Post 2020 investment RCV (WR)</v>
      </c>
      <c r="F200" s="187">
        <f xml:space="preserve"> F$71</f>
        <v>238.16751818500836</v>
      </c>
      <c r="G200" s="198" t="str">
        <f xml:space="preserve"> G$71</f>
        <v>£m</v>
      </c>
      <c r="I200" s="125"/>
      <c r="J200" s="125"/>
      <c r="L200" s="125"/>
    </row>
    <row r="201" spans="1:12" s="148" customFormat="1" hidden="1" outlineLevel="4">
      <c r="A201" s="115"/>
      <c r="B201" s="115"/>
      <c r="C201" s="116"/>
      <c r="D201" s="117"/>
      <c r="E201" s="118" t="str">
        <f xml:space="preserve"> E$78</f>
        <v>2020-25 RCV - Closing RCV at 31 March 2025 in 2017-18 FYA prices (from PR19 FD as updated by the CMA redetermination and IDoKs) - Other adjustment RCV (WR)</v>
      </c>
      <c r="F201" s="189">
        <f xml:space="preserve"> F$78</f>
        <v>0</v>
      </c>
      <c r="G201" s="199" t="str">
        <f xml:space="preserve"> G$78</f>
        <v>£m</v>
      </c>
      <c r="I201" s="129"/>
      <c r="J201" s="129"/>
      <c r="L201" s="129"/>
    </row>
    <row r="202" spans="1:12" s="110" customFormat="1" hidden="1" outlineLevel="4">
      <c r="A202" s="10"/>
      <c r="B202" s="10"/>
      <c r="C202" s="19"/>
      <c r="D202" s="65"/>
      <c r="E202" s="24" t="str">
        <f xml:space="preserve"> E$87</f>
        <v>PR14 BYR ODI RCV adjustment in 2017-18 FYA (CPIH deflated) prices (WR)</v>
      </c>
      <c r="F202" s="187">
        <f xml:space="preserve"> F$87</f>
        <v>-2.1000000000000001E-2</v>
      </c>
      <c r="G202" s="198" t="str">
        <f xml:space="preserve"> G$87</f>
        <v>£m</v>
      </c>
      <c r="I202" s="125"/>
      <c r="J202" s="125"/>
      <c r="L202" s="125"/>
    </row>
    <row r="203" spans="1:12" s="110" customFormat="1" hidden="1" outlineLevel="4">
      <c r="A203" s="10"/>
      <c r="B203" s="10"/>
      <c r="C203" s="19"/>
      <c r="D203" s="65"/>
      <c r="E203" s="24" t="str">
        <f xml:space="preserve"> E$94</f>
        <v>PR14 BYR Totex menu RCV adjustment in 2017-18 FYA (CPIH deflated) prices (WR)</v>
      </c>
      <c r="F203" s="187" t="str">
        <f xml:space="preserve"> F$94</f>
        <v>n/a</v>
      </c>
      <c r="G203" s="198">
        <f xml:space="preserve"> G$94</f>
        <v>0</v>
      </c>
      <c r="I203" s="125"/>
      <c r="J203" s="125"/>
      <c r="L203" s="125"/>
    </row>
    <row r="204" spans="1:12" s="110" customFormat="1" hidden="1" outlineLevel="4">
      <c r="A204" s="10"/>
      <c r="B204" s="10"/>
      <c r="C204" s="19"/>
      <c r="D204" s="65"/>
      <c r="E204" s="24" t="str">
        <f xml:space="preserve"> E$101</f>
        <v>PR14 BYR Land sales RCV adjustment in 2017-18 FYA (CPIH deflated) prices (WR)</v>
      </c>
      <c r="F204" s="187">
        <f xml:space="preserve"> F$101</f>
        <v>0</v>
      </c>
      <c r="G204" s="198" t="str">
        <f xml:space="preserve"> G$101</f>
        <v>£m</v>
      </c>
      <c r="I204" s="125"/>
      <c r="J204" s="125"/>
      <c r="L204" s="125"/>
    </row>
    <row r="205" spans="1:12" s="110" customFormat="1" hidden="1" outlineLevel="4">
      <c r="A205" s="10"/>
      <c r="B205" s="10"/>
      <c r="C205" s="19"/>
      <c r="D205" s="65"/>
      <c r="E205" s="24" t="str">
        <f xml:space="preserve"> E$108</f>
        <v>PR14 BYR RPI-CPIH wedge RCV adjustment in 2017-18 FYA (CPIH deflated) prices (WR)</v>
      </c>
      <c r="F205" s="187">
        <f xml:space="preserve"> F$108</f>
        <v>0.89500000000000002</v>
      </c>
      <c r="G205" s="198" t="str">
        <f xml:space="preserve"> G$108</f>
        <v>£m</v>
      </c>
      <c r="I205" s="125"/>
      <c r="J205" s="125"/>
      <c r="L205" s="125"/>
    </row>
    <row r="206" spans="1:12" s="110" customFormat="1" hidden="1" outlineLevel="4">
      <c r="A206" s="10"/>
      <c r="B206" s="10"/>
      <c r="C206" s="19"/>
      <c r="D206" s="65"/>
      <c r="E206" s="24" t="str">
        <f xml:space="preserve"> E$115</f>
        <v>PR14 BYR Other RCV adjustment in 2017-18 FYA (CPIH deflated) prices (WR)</v>
      </c>
      <c r="F206" s="187" t="str">
        <f xml:space="preserve"> F$115</f>
        <v>n/a</v>
      </c>
      <c r="G206" s="198">
        <f xml:space="preserve"> G$115</f>
        <v>0</v>
      </c>
      <c r="I206" s="125"/>
      <c r="J206" s="125"/>
      <c r="L206" s="125"/>
    </row>
    <row r="207" spans="1:12" s="110" customFormat="1" hidden="1" outlineLevel="4">
      <c r="A207" s="10"/>
      <c r="B207" s="10"/>
      <c r="C207" s="19"/>
      <c r="D207" s="65"/>
      <c r="E207" s="24" t="str">
        <f xml:space="preserve"> E$122</f>
        <v>PR14 IFRS16 RCV adjustment in 2017-18 FYA (CPIH deflated) prices (WR)</v>
      </c>
      <c r="F207" s="187">
        <f xml:space="preserve"> F$122</f>
        <v>0</v>
      </c>
      <c r="G207" s="198" t="str">
        <f xml:space="preserve"> G$122</f>
        <v>£m</v>
      </c>
      <c r="I207" s="125"/>
      <c r="J207" s="125"/>
      <c r="L207" s="125"/>
    </row>
    <row r="208" spans="1:12" s="110" customFormat="1" hidden="1" outlineLevel="4">
      <c r="A208" s="10"/>
      <c r="B208" s="10"/>
      <c r="C208" s="19"/>
      <c r="D208" s="65"/>
      <c r="E208" s="24" t="str">
        <f xml:space="preserve"> E$131</f>
        <v>PR19 ODI RCV adjustment in 2017-18 FYA (CPIH deflated) prices (WR)</v>
      </c>
      <c r="F208" s="187">
        <f xml:space="preserve"> F$131</f>
        <v>0</v>
      </c>
      <c r="G208" s="198" t="str">
        <f xml:space="preserve"> G$131</f>
        <v>£m</v>
      </c>
      <c r="I208" s="125"/>
      <c r="J208" s="125"/>
      <c r="L208" s="125"/>
    </row>
    <row r="209" spans="1:12" s="110" customFormat="1" hidden="1" outlineLevel="4">
      <c r="A209" s="10"/>
      <c r="B209" s="10"/>
      <c r="C209" s="19"/>
      <c r="D209" s="65"/>
      <c r="E209" s="24" t="str">
        <f xml:space="preserve"> E$138</f>
        <v>PR19 WINEP / NEP RCV adjustment in 2017-18 FYA (CPIH deflated) prices (WR)</v>
      </c>
      <c r="F209" s="187">
        <f xml:space="preserve"> F$138</f>
        <v>-27.586333333333332</v>
      </c>
      <c r="G209" s="198" t="str">
        <f xml:space="preserve"> G$138</f>
        <v>£m</v>
      </c>
      <c r="I209" s="125"/>
      <c r="J209" s="125"/>
      <c r="L209" s="125"/>
    </row>
    <row r="210" spans="1:12" s="110" customFormat="1" hidden="1" outlineLevel="4">
      <c r="A210" s="10"/>
      <c r="B210" s="10"/>
      <c r="C210" s="19"/>
      <c r="D210" s="65"/>
      <c r="E210" s="24" t="str">
        <f xml:space="preserve"> E$145</f>
        <v>PR19 Costs reconciliation RCV adjustment in 2017-18 FYA (CPIH deflated) prices (WR)</v>
      </c>
      <c r="F210" s="187">
        <f xml:space="preserve"> F$145</f>
        <v>16.612891349243455</v>
      </c>
      <c r="G210" s="198" t="str">
        <f xml:space="preserve"> G$145</f>
        <v>£m</v>
      </c>
      <c r="I210" s="125"/>
      <c r="J210" s="125"/>
      <c r="L210" s="125"/>
    </row>
    <row r="211" spans="1:12" s="110" customFormat="1" hidden="1" outlineLevel="4">
      <c r="A211" s="10"/>
      <c r="B211" s="10"/>
      <c r="C211" s="19"/>
      <c r="D211" s="65"/>
      <c r="E211" s="24" t="str">
        <f xml:space="preserve"> E$152</f>
        <v>PR19 Land sales RCV adjustment in 2017-18 FYA (CPIH deflated) prices (WR)</v>
      </c>
      <c r="F211" s="187">
        <f xml:space="preserve"> F$152</f>
        <v>-1.3219305656095639</v>
      </c>
      <c r="G211" s="198" t="str">
        <f xml:space="preserve"> G$152</f>
        <v>£m</v>
      </c>
      <c r="I211" s="125"/>
      <c r="J211" s="125"/>
      <c r="L211" s="125"/>
    </row>
    <row r="212" spans="1:12" s="110" customFormat="1" hidden="1" outlineLevel="4">
      <c r="A212" s="10"/>
      <c r="B212" s="10"/>
      <c r="C212" s="19"/>
      <c r="D212" s="65"/>
      <c r="E212" s="24" t="str">
        <f xml:space="preserve"> E$159</f>
        <v>PR19 RPI-CPIH wedge RCV adjustment in 2017-18 FYA (CPIH deflated) prices (WR)</v>
      </c>
      <c r="F212" s="187">
        <f xml:space="preserve"> F$159</f>
        <v>6.3664961833146947</v>
      </c>
      <c r="G212" s="198" t="str">
        <f xml:space="preserve"> G$159</f>
        <v>£m</v>
      </c>
      <c r="I212" s="125"/>
      <c r="J212" s="125"/>
      <c r="L212" s="125"/>
    </row>
    <row r="213" spans="1:12" s="110" customFormat="1" hidden="1" outlineLevel="4">
      <c r="A213" s="10"/>
      <c r="B213" s="10"/>
      <c r="C213" s="19"/>
      <c r="D213" s="65"/>
      <c r="E213" s="24" t="str">
        <f xml:space="preserve"> E$166</f>
        <v>PR19 Strategic regional water resources RCV adjustment in 2017-18 FYA (CPIH deflated) prices (WR)</v>
      </c>
      <c r="F213" s="187">
        <f xml:space="preserve"> F$166</f>
        <v>-20.156939999999999</v>
      </c>
      <c r="G213" s="198" t="str">
        <f xml:space="preserve"> G$166</f>
        <v>£m</v>
      </c>
      <c r="I213" s="125"/>
      <c r="J213" s="125"/>
      <c r="L213" s="125"/>
    </row>
    <row r="214" spans="1:12" s="110" customFormat="1" hidden="1" outlineLevel="4">
      <c r="A214" s="10"/>
      <c r="B214" s="10"/>
      <c r="C214" s="19"/>
      <c r="D214" s="65"/>
      <c r="E214" s="24" t="str">
        <f>E$173</f>
        <v>PR19 Green recovery RCV adjustment in 2017-18 FYA (CPIH deflated) prices (WR)</v>
      </c>
      <c r="F214" s="187">
        <f>F$173</f>
        <v>0</v>
      </c>
      <c r="G214" s="198" t="str">
        <f>G$173</f>
        <v>£m</v>
      </c>
      <c r="I214" s="125"/>
      <c r="J214" s="125"/>
      <c r="L214" s="125"/>
    </row>
    <row r="215" spans="1:12" s="110" customFormat="1" hidden="1" outlineLevel="4">
      <c r="A215" s="10"/>
      <c r="B215" s="10"/>
      <c r="C215" s="19"/>
      <c r="D215" s="65"/>
      <c r="E215" s="24" t="str">
        <f xml:space="preserve"> E$180</f>
        <v>PR19 Havant Thicket activities RCV adjustment in 2017-18 FYA (CPIH deflated) prices (WR)</v>
      </c>
      <c r="F215" s="187" t="str">
        <f xml:space="preserve"> F$180</f>
        <v>n/a</v>
      </c>
      <c r="G215" s="198">
        <f xml:space="preserve"> G$180</f>
        <v>0</v>
      </c>
      <c r="I215" s="125"/>
      <c r="J215" s="125"/>
      <c r="L215" s="125"/>
    </row>
    <row r="216" spans="1:12" s="110" customFormat="1" hidden="1" outlineLevel="4">
      <c r="A216" s="10"/>
      <c r="B216" s="10"/>
      <c r="C216" s="19"/>
      <c r="D216" s="65"/>
      <c r="E216" s="24" t="str">
        <f xml:space="preserve"> E$187</f>
        <v>Other RCV adjustments in 2017-18 FYA (CPIH deflated) prices (WR)</v>
      </c>
      <c r="F216" s="187">
        <f xml:space="preserve"> F$187</f>
        <v>0</v>
      </c>
      <c r="G216" s="198" t="str">
        <f xml:space="preserve"> G$187</f>
        <v>£m</v>
      </c>
      <c r="I216" s="125"/>
      <c r="J216" s="125"/>
      <c r="L216" s="125"/>
    </row>
    <row r="217" spans="1:12" s="148" customFormat="1" hidden="1" outlineLevel="4">
      <c r="A217" s="115"/>
      <c r="B217" s="115"/>
      <c r="C217" s="116"/>
      <c r="D217" s="117"/>
      <c r="E217" s="118" t="str">
        <f xml:space="preserve"> E$36</f>
        <v>PR24 Transitional expenditure programme RCV adjustment in 2017-18 FYA prices (WR)</v>
      </c>
      <c r="F217" s="133">
        <f t="shared" ref="F217:G217" si="2" xml:space="preserve"> F$36</f>
        <v>0</v>
      </c>
      <c r="G217" s="199" t="str">
        <f t="shared" si="2"/>
        <v>£m</v>
      </c>
      <c r="H217" s="118"/>
      <c r="I217" s="118"/>
      <c r="J217" s="129"/>
      <c r="L217" s="129"/>
    </row>
    <row r="218" spans="1:12" s="148" customFormat="1" hidden="1" outlineLevel="4">
      <c r="A218" s="115"/>
      <c r="B218" s="115"/>
      <c r="C218" s="116"/>
      <c r="D218" s="117"/>
      <c r="E218" s="118" t="str">
        <f xml:space="preserve"> E$43</f>
        <v>PR24 Defra accelerated programme RCV adjustment in 2017-18 FYA prices (WR)</v>
      </c>
      <c r="F218" s="133">
        <f t="shared" ref="F218:G218" si="3" xml:space="preserve"> F$43</f>
        <v>0</v>
      </c>
      <c r="G218" s="199" t="str">
        <f t="shared" si="3"/>
        <v>£m</v>
      </c>
      <c r="H218" s="118"/>
      <c r="I218" s="118"/>
      <c r="J218" s="129"/>
      <c r="L218" s="129"/>
    </row>
    <row r="219" spans="1:12" s="110" customFormat="1" hidden="1" outlineLevel="4">
      <c r="A219" s="98" t="s">
        <v>908</v>
      </c>
      <c r="B219" s="98"/>
      <c r="C219" s="99"/>
      <c r="D219" s="100"/>
      <c r="E219" s="141" t="s">
        <v>911</v>
      </c>
      <c r="F219" s="190">
        <f xml:space="preserve"> SUM( F198:F218 )</f>
        <v>459.44986447852619</v>
      </c>
      <c r="G219" s="202" t="s">
        <v>169</v>
      </c>
      <c r="I219" s="125"/>
      <c r="J219" s="125"/>
      <c r="L219" s="125"/>
    </row>
    <row r="220" spans="1:12" s="110" customFormat="1" hidden="1" outlineLevel="4">
      <c r="A220" s="10"/>
      <c r="B220" s="10"/>
      <c r="C220" s="19"/>
      <c r="D220" s="65"/>
      <c r="E220" s="24"/>
      <c r="F220" s="187"/>
      <c r="G220" s="198"/>
    </row>
    <row r="221" spans="1:12" s="110" customFormat="1" hidden="1" outlineLevel="3">
      <c r="A221" s="10"/>
      <c r="B221" s="10"/>
      <c r="C221" s="19"/>
      <c r="D221" s="19" t="s">
        <v>912</v>
      </c>
      <c r="E221" s="24"/>
      <c r="F221" s="187"/>
      <c r="G221" s="198"/>
      <c r="H221" s="125"/>
    </row>
    <row r="222" spans="1:12" s="110" customFormat="1" hidden="1" outlineLevel="4">
      <c r="A222" s="10"/>
      <c r="B222" s="10"/>
      <c r="C222" s="19"/>
      <c r="D222" s="65"/>
      <c r="E222" s="24" t="str">
        <f xml:space="preserve"> E$58</f>
        <v>Pre 2020 RCV - Closing RCV at 31 March 2025 in 2017-18 FYA RPI prices (from PR19 FD as updated by the CMA redetermination and IDoKs) - RPI inflated RCV (WN)</v>
      </c>
      <c r="F222" s="187">
        <f xml:space="preserve"> F$58</f>
        <v>2496.9728870243603</v>
      </c>
      <c r="G222" s="198" t="str">
        <f xml:space="preserve"> G$58</f>
        <v>£m</v>
      </c>
    </row>
    <row r="223" spans="1:12" s="110" customFormat="1" hidden="1" outlineLevel="4">
      <c r="A223" s="10"/>
      <c r="B223" s="10"/>
      <c r="C223" s="19"/>
      <c r="D223" s="65"/>
      <c r="E223" s="24" t="str">
        <f xml:space="preserve"> E$65</f>
        <v>Pre 2020 RCV - Closing RCV at 31 March 2025 in 2017-18 FYA prices (from PR19 FD as updated by the CMA redetermination and IDoKs) - CPI inflated RCV (WN)</v>
      </c>
      <c r="F223" s="187">
        <f xml:space="preserve"> F$65</f>
        <v>2335.0800609927855</v>
      </c>
      <c r="G223" s="198" t="str">
        <f xml:space="preserve"> G$65</f>
        <v>£m</v>
      </c>
    </row>
    <row r="224" spans="1:12" s="110" customFormat="1" hidden="1" outlineLevel="4">
      <c r="A224" s="10"/>
      <c r="B224" s="10"/>
      <c r="C224" s="19"/>
      <c r="D224" s="65"/>
      <c r="E224" s="24" t="str">
        <f xml:space="preserve"> E$72</f>
        <v>2020-25 RCV - Closing RCV at 31 March 2025 in 2017-18 FYA prices (from PR19 FD as updated by the CMA redetermination and IDoKs) - Post 2020 investment RCV (WN)</v>
      </c>
      <c r="F224" s="187">
        <f xml:space="preserve"> F$72</f>
        <v>2151.3799672478144</v>
      </c>
      <c r="G224" s="198" t="str">
        <f xml:space="preserve"> G$72</f>
        <v>£m</v>
      </c>
    </row>
    <row r="225" spans="1:7" s="148" customFormat="1" hidden="1" outlineLevel="4">
      <c r="A225" s="115"/>
      <c r="B225" s="115"/>
      <c r="C225" s="116"/>
      <c r="D225" s="117"/>
      <c r="E225" s="118" t="str">
        <f xml:space="preserve"> E$79</f>
        <v>2020-25 RCV - Closing RCV at 31 March 2025 in 2017-18 FYA prices (from PR19 FD as updated by the CMA redetermination and IDoKs) - Other adjustment RCV (WN)</v>
      </c>
      <c r="F225" s="189">
        <f xml:space="preserve"> F$79</f>
        <v>0</v>
      </c>
      <c r="G225" s="199" t="str">
        <f xml:space="preserve"> G$79</f>
        <v>£m</v>
      </c>
    </row>
    <row r="226" spans="1:7" s="110" customFormat="1" hidden="1" outlineLevel="4">
      <c r="A226" s="10"/>
      <c r="B226" s="10"/>
      <c r="C226" s="19"/>
      <c r="D226" s="65"/>
      <c r="E226" s="24" t="str">
        <f xml:space="preserve"> E$88</f>
        <v>PR14 BYR ODI RCV adjustment in 2017-18 FYA (CPIH deflated) prices (WN)</v>
      </c>
      <c r="F226" s="187">
        <f xml:space="preserve"> F$88</f>
        <v>0</v>
      </c>
      <c r="G226" s="198" t="str">
        <f xml:space="preserve"> G$88</f>
        <v>£m</v>
      </c>
    </row>
    <row r="227" spans="1:7" s="110" customFormat="1" hidden="1" outlineLevel="4">
      <c r="A227" s="10"/>
      <c r="B227" s="10"/>
      <c r="C227" s="19"/>
      <c r="D227" s="65"/>
      <c r="E227" s="24" t="str">
        <f xml:space="preserve"> E$95</f>
        <v>PR14 BYR Totex menu RCV adjustment in 2017-18 FYA (CPIH deflated) prices (WN)</v>
      </c>
      <c r="F227" s="187">
        <f xml:space="preserve"> F$95</f>
        <v>3.4169999999999998</v>
      </c>
      <c r="G227" s="198" t="str">
        <f xml:space="preserve"> G$95</f>
        <v>£m</v>
      </c>
    </row>
    <row r="228" spans="1:7" s="110" customFormat="1" hidden="1" outlineLevel="4">
      <c r="A228" s="10"/>
      <c r="B228" s="10"/>
      <c r="C228" s="19"/>
      <c r="D228" s="65"/>
      <c r="E228" s="24" t="str">
        <f xml:space="preserve"> E$102</f>
        <v>PR14 BYR Land sales RCV adjustment in 2017-18 FYA (CPIH deflated) prices (WN)</v>
      </c>
      <c r="F228" s="187">
        <f xml:space="preserve"> F$102</f>
        <v>5.4080000000000004</v>
      </c>
      <c r="G228" s="198" t="str">
        <f xml:space="preserve"> G$102</f>
        <v>£m</v>
      </c>
    </row>
    <row r="229" spans="1:7" s="110" customFormat="1" hidden="1" outlineLevel="4">
      <c r="A229" s="10"/>
      <c r="B229" s="10"/>
      <c r="C229" s="19"/>
      <c r="D229" s="65"/>
      <c r="E229" s="24" t="str">
        <f xml:space="preserve"> E$109</f>
        <v>PR14 BYR RPI-CPIH wedge RCV adjustment in 2017-18 FYA (CPIH deflated) prices (WN)</v>
      </c>
      <c r="F229" s="187">
        <f xml:space="preserve"> F$109</f>
        <v>17.902000000000001</v>
      </c>
      <c r="G229" s="198" t="str">
        <f xml:space="preserve"> G$109</f>
        <v>£m</v>
      </c>
    </row>
    <row r="230" spans="1:7" s="110" customFormat="1" hidden="1" outlineLevel="4">
      <c r="A230" s="10"/>
      <c r="B230" s="10"/>
      <c r="C230" s="19"/>
      <c r="D230" s="65"/>
      <c r="E230" s="24" t="str">
        <f xml:space="preserve"> E$116</f>
        <v>PR14 BYR Other RCV adjustment in 2017-18 FYA (CPIH deflated) prices (WN)</v>
      </c>
      <c r="F230" s="187">
        <f xml:space="preserve"> F$116</f>
        <v>0</v>
      </c>
      <c r="G230" s="198" t="str">
        <f xml:space="preserve"> G$116</f>
        <v>£m</v>
      </c>
    </row>
    <row r="231" spans="1:7" s="110" customFormat="1" hidden="1" outlineLevel="4">
      <c r="A231" s="10"/>
      <c r="B231" s="10"/>
      <c r="C231" s="19"/>
      <c r="D231" s="65"/>
      <c r="E231" s="24" t="str">
        <f xml:space="preserve"> E$123</f>
        <v>PR14 IFRS16 RCV adjustment in 2017-18 FYA (CPIH deflated) prices (WN)</v>
      </c>
      <c r="F231" s="187">
        <f xml:space="preserve"> F$123</f>
        <v>0</v>
      </c>
      <c r="G231" s="198" t="str">
        <f xml:space="preserve"> G$123</f>
        <v>£m</v>
      </c>
    </row>
    <row r="232" spans="1:7" s="110" customFormat="1" hidden="1" outlineLevel="4">
      <c r="A232" s="10"/>
      <c r="B232" s="10"/>
      <c r="C232" s="19"/>
      <c r="D232" s="65"/>
      <c r="E232" s="24" t="str">
        <f xml:space="preserve"> E$132</f>
        <v>PR19 ODI RCV adjustment in 2017-18 FYA (CPIH deflated) prices (WN)</v>
      </c>
      <c r="F232" s="187">
        <f xml:space="preserve"> F$132</f>
        <v>0</v>
      </c>
      <c r="G232" s="198" t="str">
        <f xml:space="preserve"> G$132</f>
        <v>£m</v>
      </c>
    </row>
    <row r="233" spans="1:7" s="110" customFormat="1" hidden="1" outlineLevel="4">
      <c r="A233" s="10"/>
      <c r="B233" s="10"/>
      <c r="C233" s="19"/>
      <c r="D233" s="65"/>
      <c r="E233" s="24" t="str">
        <f xml:space="preserve"> E$139</f>
        <v>PR19 WINEP / NEP RCV adjustment in 2017-18 FYA (CPIH deflated) prices (WN)</v>
      </c>
      <c r="F233" s="187">
        <f xml:space="preserve"> F$139</f>
        <v>0</v>
      </c>
      <c r="G233" s="198" t="str">
        <f xml:space="preserve"> G$139</f>
        <v>£m</v>
      </c>
    </row>
    <row r="234" spans="1:7" s="110" customFormat="1" hidden="1" outlineLevel="4">
      <c r="A234" s="10"/>
      <c r="B234" s="10"/>
      <c r="C234" s="19"/>
      <c r="D234" s="65"/>
      <c r="E234" s="24" t="str">
        <f xml:space="preserve"> E$146</f>
        <v>PR19 Costs reconciliation RCV adjustment in 2017-18 FYA (CPIH deflated) prices (WN)</v>
      </c>
      <c r="F234" s="187">
        <f xml:space="preserve"> F$146</f>
        <v>3.2367989553785734</v>
      </c>
      <c r="G234" s="198" t="str">
        <f xml:space="preserve"> G$146</f>
        <v>£m</v>
      </c>
    </row>
    <row r="235" spans="1:7" s="110" customFormat="1" hidden="1" outlineLevel="4">
      <c r="A235" s="10"/>
      <c r="B235" s="10"/>
      <c r="C235" s="19"/>
      <c r="D235" s="65"/>
      <c r="E235" s="24" t="str">
        <f xml:space="preserve"> E$153</f>
        <v>PR19 Land sales RCV adjustment in 2017-18 FYA (CPIH deflated) prices (WN)</v>
      </c>
      <c r="F235" s="187">
        <f xml:space="preserve"> F$153</f>
        <v>-1.4535690061760647</v>
      </c>
      <c r="G235" s="198" t="str">
        <f xml:space="preserve"> G$153</f>
        <v>£m</v>
      </c>
    </row>
    <row r="236" spans="1:7" s="110" customFormat="1" hidden="1" outlineLevel="4">
      <c r="A236" s="10"/>
      <c r="B236" s="10"/>
      <c r="C236" s="19"/>
      <c r="D236" s="65"/>
      <c r="E236" s="24" t="str">
        <f xml:space="preserve"> E$160</f>
        <v>PR19 RPI-CPIH wedge RCV adjustment in 2017-18 FYA (CPIH deflated) prices (WN)</v>
      </c>
      <c r="F236" s="187">
        <f xml:space="preserve"> F$160</f>
        <v>126.11253460993021</v>
      </c>
      <c r="G236" s="198" t="str">
        <f xml:space="preserve"> G$160</f>
        <v>£m</v>
      </c>
    </row>
    <row r="237" spans="1:7" s="110" customFormat="1" hidden="1" outlineLevel="4">
      <c r="A237" s="10"/>
      <c r="B237" s="10"/>
      <c r="C237" s="19"/>
      <c r="D237" s="65"/>
      <c r="E237" s="24" t="str">
        <f xml:space="preserve"> E$167</f>
        <v>PR19 Strategic regional water resources RCV adjustment in 2017-18 FYA (CPIH deflated) prices (WN)</v>
      </c>
      <c r="F237" s="187">
        <f xml:space="preserve"> F$167</f>
        <v>-4.0295400000000008</v>
      </c>
      <c r="G237" s="198" t="str">
        <f xml:space="preserve"> G$167</f>
        <v>£m</v>
      </c>
    </row>
    <row r="238" spans="1:7" s="110" customFormat="1" hidden="1" outlineLevel="4">
      <c r="A238" s="10"/>
      <c r="B238" s="10"/>
      <c r="C238" s="19"/>
      <c r="D238" s="65"/>
      <c r="E238" s="24" t="str">
        <f>E$174</f>
        <v>PR19 Green recovery RCV adjustment in 2017-18 FYA (CPIH deflated) prices (WN)</v>
      </c>
      <c r="F238" s="187">
        <f>F$174</f>
        <v>0.68500000000000005</v>
      </c>
      <c r="G238" s="198" t="str">
        <f>G$174</f>
        <v>£m</v>
      </c>
    </row>
    <row r="239" spans="1:7" s="110" customFormat="1" hidden="1" outlineLevel="4">
      <c r="A239" s="10"/>
      <c r="B239" s="10"/>
      <c r="C239" s="19"/>
      <c r="D239" s="65"/>
      <c r="E239" s="24" t="str">
        <f xml:space="preserve"> E$181</f>
        <v>PR19 Havant Thicket activities RCV adjustment in 2017-18 FYA (CPIH deflated) prices (WN)</v>
      </c>
      <c r="F239" s="187" t="str">
        <f xml:space="preserve"> F$181</f>
        <v>n/a</v>
      </c>
      <c r="G239" s="198">
        <f xml:space="preserve"> G$181</f>
        <v>0</v>
      </c>
    </row>
    <row r="240" spans="1:7" s="110" customFormat="1" hidden="1" outlineLevel="4">
      <c r="A240" s="10"/>
      <c r="B240" s="10"/>
      <c r="C240" s="19"/>
      <c r="D240" s="65"/>
      <c r="E240" s="24" t="str">
        <f xml:space="preserve"> E$188</f>
        <v>Other RCV adjustments in 2017-18 FYA (CPIH deflated) prices (WN)</v>
      </c>
      <c r="F240" s="187">
        <f xml:space="preserve"> F$188</f>
        <v>0</v>
      </c>
      <c r="G240" s="198" t="str">
        <f xml:space="preserve"> G$188</f>
        <v>£m</v>
      </c>
    </row>
    <row r="241" spans="1:10" s="148" customFormat="1" hidden="1" outlineLevel="4">
      <c r="A241" s="115"/>
      <c r="B241" s="115"/>
      <c r="C241" s="116"/>
      <c r="D241" s="117"/>
      <c r="E241" s="118" t="str">
        <f xml:space="preserve"> E$37</f>
        <v>PR24 Transitional expenditure programme RCV adjustment in 2017-18 FYA prices (WN)</v>
      </c>
      <c r="F241" s="133">
        <f t="shared" ref="F241:G241" si="4" xml:space="preserve"> F$37</f>
        <v>0</v>
      </c>
      <c r="G241" s="199" t="str">
        <f t="shared" si="4"/>
        <v>£m</v>
      </c>
      <c r="H241" s="118"/>
      <c r="I241" s="118"/>
      <c r="J241" s="129"/>
    </row>
    <row r="242" spans="1:10" s="148" customFormat="1" hidden="1" outlineLevel="4">
      <c r="A242" s="115"/>
      <c r="B242" s="115"/>
      <c r="C242" s="116"/>
      <c r="D242" s="117"/>
      <c r="E242" s="118" t="str">
        <f xml:space="preserve"> E$44</f>
        <v>PR24 Defra accelerated programme RCV adjustment in 2017-18 FYA prices (WN)</v>
      </c>
      <c r="F242" s="133">
        <f t="shared" ref="F242:G242" si="5" xml:space="preserve"> F$44</f>
        <v>0</v>
      </c>
      <c r="G242" s="199" t="str">
        <f t="shared" si="5"/>
        <v>£m</v>
      </c>
      <c r="H242" s="118"/>
      <c r="I242" s="118"/>
      <c r="J242" s="129"/>
    </row>
    <row r="243" spans="1:10" s="110" customFormat="1" hidden="1" outlineLevel="4">
      <c r="A243" s="98" t="s">
        <v>908</v>
      </c>
      <c r="B243" s="98"/>
      <c r="C243" s="99"/>
      <c r="D243" s="100"/>
      <c r="E243" s="141" t="s">
        <v>913</v>
      </c>
      <c r="F243" s="190">
        <f xml:space="preserve"> SUM( F222:F242 )</f>
        <v>7134.7111398240941</v>
      </c>
      <c r="G243" s="202" t="s">
        <v>169</v>
      </c>
    </row>
    <row r="244" spans="1:10" s="110" customFormat="1" hidden="1" outlineLevel="4">
      <c r="A244" s="108"/>
      <c r="B244" s="108"/>
      <c r="C244" s="109"/>
      <c r="D244" s="120"/>
      <c r="F244" s="188"/>
      <c r="G244" s="186"/>
    </row>
    <row r="245" spans="1:10" s="110" customFormat="1" hidden="1" outlineLevel="3">
      <c r="A245" s="10"/>
      <c r="B245" s="10"/>
      <c r="C245" s="19"/>
      <c r="D245" s="19" t="s">
        <v>914</v>
      </c>
      <c r="E245" s="24"/>
      <c r="F245" s="187"/>
      <c r="G245" s="198"/>
      <c r="H245" s="125"/>
    </row>
    <row r="246" spans="1:10" s="110" customFormat="1" hidden="1" outlineLevel="4">
      <c r="A246" s="10"/>
      <c r="B246" s="10"/>
      <c r="C246" s="19"/>
      <c r="D246" s="65"/>
      <c r="E246" s="24" t="str">
        <f xml:space="preserve"> E$59</f>
        <v>Pre 2020 RCV - Closing RCV at 31 March 2025 in 2017-18 FYA RPI prices (from PR19 FD as updated by the CMA redetermination and IDoKs) - RPI inflated RCV (WWN)</v>
      </c>
      <c r="F246" s="187">
        <f xml:space="preserve"> F$59</f>
        <v>1978.8330635133252</v>
      </c>
      <c r="G246" s="198" t="str">
        <f xml:space="preserve"> G$59</f>
        <v>£m</v>
      </c>
    </row>
    <row r="247" spans="1:10" s="110" customFormat="1" hidden="1" outlineLevel="4">
      <c r="A247" s="10"/>
      <c r="B247" s="10"/>
      <c r="C247" s="19"/>
      <c r="D247" s="65"/>
      <c r="E247" s="24" t="str">
        <f xml:space="preserve"> E$66</f>
        <v>Pre 2020 RCV - Closing RCV at 31 March 2025 in 2017-18 FYA prices (from PR19 FD as updated by the CMA redetermination and IDoKs) - CPI inflated RCV (WWN)</v>
      </c>
      <c r="F247" s="187">
        <f xml:space="preserve"> F$66</f>
        <v>1874.7416001514327</v>
      </c>
      <c r="G247" s="198" t="str">
        <f xml:space="preserve"> G$66</f>
        <v>£m</v>
      </c>
    </row>
    <row r="248" spans="1:10" s="110" customFormat="1" hidden="1" outlineLevel="4">
      <c r="A248" s="10"/>
      <c r="B248" s="10"/>
      <c r="C248" s="19"/>
      <c r="D248" s="65"/>
      <c r="E248" s="24" t="str">
        <f xml:space="preserve"> E$73</f>
        <v>2020-25 RCV - Closing RCV at 31 March 2025 in 2017-18 FYA prices (from PR19 FD as updated by the CMA redetermination and IDoKs) - Post 2020 investment RCV (WWN)</v>
      </c>
      <c r="F248" s="187">
        <f xml:space="preserve"> F$73</f>
        <v>1689.7857360723237</v>
      </c>
      <c r="G248" s="198" t="str">
        <f xml:space="preserve"> G$73</f>
        <v>£m</v>
      </c>
    </row>
    <row r="249" spans="1:10" s="148" customFormat="1" hidden="1" outlineLevel="4">
      <c r="A249" s="115"/>
      <c r="B249" s="115"/>
      <c r="C249" s="116"/>
      <c r="D249" s="117"/>
      <c r="E249" s="118" t="str">
        <f xml:space="preserve"> E$80</f>
        <v>2020-25 RCV - Closing RCV at 31 March 2025 in 2017-18 FYA prices (from PR19 FD as updated by the CMA redetermination and IDoKs) - Other adjustment RCV (WWN)</v>
      </c>
      <c r="F249" s="189">
        <f xml:space="preserve"> F$80</f>
        <v>0</v>
      </c>
      <c r="G249" s="199" t="str">
        <f xml:space="preserve"> G$80</f>
        <v>£m</v>
      </c>
    </row>
    <row r="250" spans="1:10" s="110" customFormat="1" hidden="1" outlineLevel="4">
      <c r="A250" s="10"/>
      <c r="B250" s="10"/>
      <c r="C250" s="19"/>
      <c r="D250" s="65"/>
      <c r="E250" s="24" t="str">
        <f xml:space="preserve"> E$89</f>
        <v>PR14 BYR ODI RCV adjustment in 2017-18 FYA (CPIH deflated) prices (WWN)</v>
      </c>
      <c r="F250" s="187">
        <f xml:space="preserve"> F$89</f>
        <v>0</v>
      </c>
      <c r="G250" s="198" t="str">
        <f xml:space="preserve"> G$89</f>
        <v>£m</v>
      </c>
    </row>
    <row r="251" spans="1:10" s="110" customFormat="1" hidden="1" outlineLevel="4">
      <c r="A251" s="10"/>
      <c r="B251" s="10"/>
      <c r="C251" s="19"/>
      <c r="D251" s="65"/>
      <c r="E251" s="24" t="str">
        <f xml:space="preserve"> E$96</f>
        <v>PR14 BYR Totex menu RCV adjustment in 2017-18 FYA (CPIH deflated) prices (WWN)</v>
      </c>
      <c r="F251" s="187">
        <f xml:space="preserve"> F$96</f>
        <v>7.0529999999999999</v>
      </c>
      <c r="G251" s="198" t="str">
        <f xml:space="preserve"> G$96</f>
        <v>£m</v>
      </c>
    </row>
    <row r="252" spans="1:10" s="110" customFormat="1" hidden="1" outlineLevel="4">
      <c r="A252" s="10"/>
      <c r="B252" s="10"/>
      <c r="C252" s="19"/>
      <c r="D252" s="65"/>
      <c r="E252" s="24" t="str">
        <f xml:space="preserve"> E$103</f>
        <v>PR14 BYR Land sales RCV adjustment in 2017-18 FYA (CPIH deflated) prices (WWN)</v>
      </c>
      <c r="F252" s="187">
        <f xml:space="preserve"> F$103</f>
        <v>6.1139999999999999</v>
      </c>
      <c r="G252" s="198" t="str">
        <f xml:space="preserve"> G$103</f>
        <v>£m</v>
      </c>
    </row>
    <row r="253" spans="1:10" s="110" customFormat="1" hidden="1" outlineLevel="4">
      <c r="A253" s="10"/>
      <c r="B253" s="10"/>
      <c r="C253" s="19"/>
      <c r="D253" s="65"/>
      <c r="E253" s="24" t="str">
        <f xml:space="preserve"> E$110</f>
        <v>PR14 BYR RPI-CPIH wedge RCV adjustment in 2017-18 FYA (CPIH deflated) prices (WWN)</v>
      </c>
      <c r="F253" s="187">
        <f xml:space="preserve"> F$110</f>
        <v>23.768000000000001</v>
      </c>
      <c r="G253" s="198" t="str">
        <f xml:space="preserve"> G$110</f>
        <v>£m</v>
      </c>
    </row>
    <row r="254" spans="1:10" s="110" customFormat="1" hidden="1" outlineLevel="4">
      <c r="A254" s="10"/>
      <c r="B254" s="10"/>
      <c r="C254" s="19"/>
      <c r="D254" s="65"/>
      <c r="E254" s="24" t="str">
        <f xml:space="preserve"> E$117</f>
        <v>PR14 BYR Other RCV adjustment in 2017-18 FYA (CPIH deflated) prices (WWN)</v>
      </c>
      <c r="F254" s="187">
        <f xml:space="preserve"> F$117</f>
        <v>-8.1980000000000004</v>
      </c>
      <c r="G254" s="198" t="str">
        <f xml:space="preserve"> G$117</f>
        <v>£m</v>
      </c>
    </row>
    <row r="255" spans="1:10" s="110" customFormat="1" hidden="1" outlineLevel="4">
      <c r="A255" s="10"/>
      <c r="B255" s="10"/>
      <c r="C255" s="19"/>
      <c r="D255" s="65"/>
      <c r="E255" s="24" t="str">
        <f xml:space="preserve"> E$124</f>
        <v>PR14 IFRS16 RCV adjustment in 2017-18 FYA (CPIH deflated) prices (WWN)</v>
      </c>
      <c r="F255" s="187">
        <f xml:space="preserve"> F$124</f>
        <v>0</v>
      </c>
      <c r="G255" s="198" t="str">
        <f xml:space="preserve"> G$124</f>
        <v>£m</v>
      </c>
    </row>
    <row r="256" spans="1:10" s="110" customFormat="1" hidden="1" outlineLevel="4">
      <c r="A256" s="10"/>
      <c r="B256" s="10"/>
      <c r="C256" s="19"/>
      <c r="D256" s="65"/>
      <c r="E256" s="24" t="str">
        <f xml:space="preserve"> E$133</f>
        <v>PR19 ODI RCV adjustment in 2017-18 FYA (CPIH deflated) prices (WWN)</v>
      </c>
      <c r="F256" s="187">
        <f xml:space="preserve"> F$133</f>
        <v>0</v>
      </c>
      <c r="G256" s="198" t="str">
        <f xml:space="preserve"> G$133</f>
        <v>£m</v>
      </c>
    </row>
    <row r="257" spans="1:10" s="110" customFormat="1" hidden="1" outlineLevel="4">
      <c r="A257" s="10"/>
      <c r="B257" s="10"/>
      <c r="C257" s="19"/>
      <c r="D257" s="65"/>
      <c r="E257" s="24" t="str">
        <f xml:space="preserve"> E$140</f>
        <v>PR19 WINEP / NEP RCV adjustment in 2017-18 FYA (CPIH deflated) prices (WWN)</v>
      </c>
      <c r="F257" s="187">
        <f xml:space="preserve"> F$140</f>
        <v>-18.349166666666665</v>
      </c>
      <c r="G257" s="198" t="str">
        <f xml:space="preserve"> G$140</f>
        <v>£m</v>
      </c>
    </row>
    <row r="258" spans="1:10" s="110" customFormat="1" hidden="1" outlineLevel="4">
      <c r="A258" s="10"/>
      <c r="B258" s="10"/>
      <c r="C258" s="19"/>
      <c r="D258" s="65"/>
      <c r="E258" s="24" t="str">
        <f xml:space="preserve"> E$147</f>
        <v>PR19 Costs reconciliation RCV adjustment in 2017-18 FYA (CPIH deflated) prices (WWN)</v>
      </c>
      <c r="F258" s="187">
        <f xml:space="preserve"> F$147</f>
        <v>29.338578588393432</v>
      </c>
      <c r="G258" s="198" t="str">
        <f xml:space="preserve"> G$147</f>
        <v>£m</v>
      </c>
    </row>
    <row r="259" spans="1:10" s="110" customFormat="1" hidden="1" outlineLevel="4">
      <c r="A259" s="10"/>
      <c r="B259" s="10"/>
      <c r="C259" s="19"/>
      <c r="D259" s="65"/>
      <c r="E259" s="24" t="str">
        <f xml:space="preserve"> E$154</f>
        <v>PR19 Land sales RCV adjustment in 2017-18 FYA (CPIH deflated) prices (WWN)</v>
      </c>
      <c r="F259" s="187">
        <f xml:space="preserve"> F$154</f>
        <v>-4.3688699296745943</v>
      </c>
      <c r="G259" s="198" t="str">
        <f xml:space="preserve"> G$154</f>
        <v>£m</v>
      </c>
    </row>
    <row r="260" spans="1:10" s="110" customFormat="1" hidden="1" outlineLevel="4">
      <c r="A260" s="10"/>
      <c r="B260" s="10"/>
      <c r="C260" s="19"/>
      <c r="D260" s="65"/>
      <c r="E260" s="24" t="str">
        <f xml:space="preserve"> E$161</f>
        <v>PR19 RPI-CPIH wedge RCV adjustment in 2017-18 FYA (CPIH deflated) prices (WWN)</v>
      </c>
      <c r="F260" s="187">
        <f xml:space="preserve"> F$161</f>
        <v>99.943277120238918</v>
      </c>
      <c r="G260" s="198" t="str">
        <f xml:space="preserve"> G$161</f>
        <v>£m</v>
      </c>
    </row>
    <row r="261" spans="1:10" s="110" customFormat="1" hidden="1" outlineLevel="4">
      <c r="A261" s="10"/>
      <c r="B261" s="10"/>
      <c r="C261" s="19"/>
      <c r="D261" s="65"/>
      <c r="E261" s="24" t="str">
        <f xml:space="preserve"> E$168</f>
        <v>PR19 Strategic regional water resources RCV adjustment in 2017-18 FYA (CPIH deflated) prices (WWN)</v>
      </c>
      <c r="F261" s="187" t="str">
        <f xml:space="preserve"> F$168</f>
        <v>n/a</v>
      </c>
      <c r="G261" s="198">
        <f xml:space="preserve"> G$168</f>
        <v>0</v>
      </c>
    </row>
    <row r="262" spans="1:10" s="110" customFormat="1" hidden="1" outlineLevel="4">
      <c r="A262" s="10"/>
      <c r="B262" s="10"/>
      <c r="C262" s="19"/>
      <c r="D262" s="65"/>
      <c r="E262" s="24" t="str">
        <f>E$175</f>
        <v>PR19 Green recovery RCV adjustment in 2017-18 FYA (CPIH deflated) prices (WWN)</v>
      </c>
      <c r="F262" s="187">
        <f>F$175</f>
        <v>0</v>
      </c>
      <c r="G262" s="198" t="str">
        <f>G$175</f>
        <v>£m</v>
      </c>
    </row>
    <row r="263" spans="1:10" s="110" customFormat="1" hidden="1" outlineLevel="4">
      <c r="A263" s="10"/>
      <c r="B263" s="10"/>
      <c r="C263" s="19"/>
      <c r="D263" s="65"/>
      <c r="E263" s="24" t="str">
        <f xml:space="preserve"> E$182</f>
        <v>PR19 Havant Thicket activities RCV adjustment in 2017-18 FYA (CPIH deflated) prices (WWN)</v>
      </c>
      <c r="F263" s="187" t="str">
        <f xml:space="preserve"> F$182</f>
        <v>n/a</v>
      </c>
      <c r="G263" s="198">
        <f xml:space="preserve"> G$182</f>
        <v>0</v>
      </c>
    </row>
    <row r="264" spans="1:10" s="110" customFormat="1" hidden="1" outlineLevel="4">
      <c r="A264" s="10"/>
      <c r="B264" s="10"/>
      <c r="C264" s="19"/>
      <c r="D264" s="65"/>
      <c r="E264" s="24" t="str">
        <f xml:space="preserve"> E$189</f>
        <v>Other RCV adjustments in 2017-18 FYA (CPIH deflated) prices (WWN)</v>
      </c>
      <c r="F264" s="187">
        <f xml:space="preserve"> F$189</f>
        <v>0</v>
      </c>
      <c r="G264" s="198" t="str">
        <f xml:space="preserve"> G$189</f>
        <v>£m</v>
      </c>
    </row>
    <row r="265" spans="1:10" s="148" customFormat="1" hidden="1" outlineLevel="4">
      <c r="A265" s="115"/>
      <c r="B265" s="115"/>
      <c r="C265" s="116"/>
      <c r="D265" s="117"/>
      <c r="E265" s="118" t="str">
        <f xml:space="preserve"> E$38</f>
        <v>PR24 Transitional expenditure programme RCV adjustment in 2017-18 FYA prices (WWN)</v>
      </c>
      <c r="F265" s="133">
        <f t="shared" ref="F265:G265" si="6" xml:space="preserve"> F$38</f>
        <v>0</v>
      </c>
      <c r="G265" s="199" t="str">
        <f t="shared" si="6"/>
        <v>£m</v>
      </c>
      <c r="H265" s="118"/>
      <c r="I265" s="118"/>
      <c r="J265" s="129"/>
    </row>
    <row r="266" spans="1:10" s="148" customFormat="1" hidden="1" outlineLevel="4">
      <c r="A266" s="115"/>
      <c r="B266" s="115"/>
      <c r="C266" s="116"/>
      <c r="D266" s="117"/>
      <c r="E266" s="118" t="str">
        <f xml:space="preserve"> E$45</f>
        <v>PR24 Defra accelerated programme RCV adjustment in 2017-18 FYA prices (WWN)</v>
      </c>
      <c r="F266" s="133">
        <f t="shared" ref="F266:G266" si="7" xml:space="preserve"> F$45</f>
        <v>0</v>
      </c>
      <c r="G266" s="199" t="str">
        <f t="shared" si="7"/>
        <v>£m</v>
      </c>
      <c r="H266" s="118"/>
      <c r="I266" s="118"/>
      <c r="J266" s="129"/>
    </row>
    <row r="267" spans="1:10" s="110" customFormat="1" hidden="1" outlineLevel="4">
      <c r="A267" s="98" t="s">
        <v>908</v>
      </c>
      <c r="B267" s="98"/>
      <c r="C267" s="99"/>
      <c r="D267" s="100"/>
      <c r="E267" s="141" t="s">
        <v>915</v>
      </c>
      <c r="F267" s="190">
        <f xml:space="preserve"> SUM( F246:F266 )</f>
        <v>5678.6612188493727</v>
      </c>
      <c r="G267" s="202" t="s">
        <v>169</v>
      </c>
    </row>
    <row r="268" spans="1:10" s="110" customFormat="1" hidden="1" outlineLevel="4">
      <c r="A268" s="98"/>
      <c r="B268" s="98"/>
      <c r="C268" s="99"/>
      <c r="D268" s="100"/>
      <c r="E268" s="142"/>
      <c r="F268" s="191"/>
      <c r="G268" s="203"/>
    </row>
    <row r="269" spans="1:10" s="110" customFormat="1" hidden="1" outlineLevel="3">
      <c r="A269" s="10"/>
      <c r="B269" s="10"/>
      <c r="C269" s="19"/>
      <c r="D269" s="19" t="s">
        <v>916</v>
      </c>
      <c r="E269" s="24"/>
      <c r="F269" s="187"/>
      <c r="G269" s="198"/>
      <c r="H269" s="125"/>
    </row>
    <row r="270" spans="1:10" s="110" customFormat="1" hidden="1" outlineLevel="4">
      <c r="A270" s="10"/>
      <c r="B270" s="10"/>
      <c r="C270" s="19"/>
      <c r="D270" s="65"/>
      <c r="E270" s="24" t="str">
        <f xml:space="preserve"> E$60</f>
        <v>Pre 2020 RCV - Closing RCV at 31 March 2025 in 2017-18 FYA RPI prices (from PR19 FD as updated by the CMA redetermination and IDoKs) - RPI inflated RCV (BR)</v>
      </c>
      <c r="F270" s="187">
        <f xml:space="preserve"> F$60</f>
        <v>620.31040002203417</v>
      </c>
      <c r="G270" s="198" t="str">
        <f xml:space="preserve"> G$60</f>
        <v>£m</v>
      </c>
    </row>
    <row r="271" spans="1:10" s="110" customFormat="1" hidden="1" outlineLevel="4">
      <c r="A271" s="10"/>
      <c r="B271" s="10"/>
      <c r="C271" s="19"/>
      <c r="D271" s="65"/>
      <c r="E271" s="24" t="str">
        <f xml:space="preserve"> E$67</f>
        <v>Pre 2020 RCV - Closing RCV at 31 March 2025 in 2017-18 FYA prices (from PR19 FD as updated by the CMA redetermination and IDoKs) - CPI inflated RCV (BR)</v>
      </c>
      <c r="F271" s="187">
        <f xml:space="preserve"> F$67</f>
        <v>592.68637456063755</v>
      </c>
      <c r="G271" s="198" t="str">
        <f xml:space="preserve"> G$67</f>
        <v>£m</v>
      </c>
    </row>
    <row r="272" spans="1:10" s="110" customFormat="1" hidden="1" outlineLevel="4">
      <c r="A272" s="10"/>
      <c r="B272" s="10"/>
      <c r="C272" s="19"/>
      <c r="D272" s="65"/>
      <c r="E272" s="24" t="str">
        <f xml:space="preserve"> E$74</f>
        <v>2020-25 RCV - Closing RCV at 31 March 2025 in 2017-18 FYA prices (from PR19 FD as updated by the CMA redetermination and IDoKs) - Post 2020 investment RCV (BR)</v>
      </c>
      <c r="F272" s="187">
        <f xml:space="preserve"> F$74</f>
        <v>298.58554510604154</v>
      </c>
      <c r="G272" s="198" t="str">
        <f xml:space="preserve"> G$74</f>
        <v>£m</v>
      </c>
    </row>
    <row r="273" spans="1:7" s="148" customFormat="1" hidden="1" outlineLevel="4">
      <c r="A273" s="115"/>
      <c r="B273" s="115"/>
      <c r="C273" s="116"/>
      <c r="D273" s="117"/>
      <c r="E273" s="118" t="str">
        <f xml:space="preserve"> E$81</f>
        <v>2020-25 RCV - Closing RCV at 31 March 2025 in 2017-18 FYA prices (from PR19 FD as updated by the CMA redetermination and IDoKs) - Other adjustment RCV (BR)</v>
      </c>
      <c r="F273" s="189">
        <f xml:space="preserve"> F$81</f>
        <v>0</v>
      </c>
      <c r="G273" s="199" t="str">
        <f xml:space="preserve"> G$81</f>
        <v>£m</v>
      </c>
    </row>
    <row r="274" spans="1:7" s="110" customFormat="1" hidden="1" outlineLevel="4">
      <c r="A274" s="10"/>
      <c r="B274" s="10"/>
      <c r="C274" s="19"/>
      <c r="D274" s="65"/>
      <c r="E274" s="24" t="str">
        <f xml:space="preserve"> E$90</f>
        <v>PR14 BYR ODI RCV adjustment in 2017-18 FYA (CPIH deflated) prices (BR)</v>
      </c>
      <c r="F274" s="187" t="str">
        <f xml:space="preserve"> F$90</f>
        <v>n/a</v>
      </c>
      <c r="G274" s="198">
        <f xml:space="preserve"> G$90</f>
        <v>0</v>
      </c>
    </row>
    <row r="275" spans="1:7" s="110" customFormat="1" hidden="1" outlineLevel="4">
      <c r="A275" s="10"/>
      <c r="B275" s="10"/>
      <c r="C275" s="19"/>
      <c r="D275" s="65"/>
      <c r="E275" s="24" t="str">
        <f xml:space="preserve"> E$97</f>
        <v>PR14 BYR Totex menu RCV adjustment in 2017-18 FYA (CPIH deflated) prices (BR)</v>
      </c>
      <c r="F275" s="187" t="str">
        <f xml:space="preserve"> F$97</f>
        <v>n/a</v>
      </c>
      <c r="G275" s="198">
        <f xml:space="preserve"> G$97</f>
        <v>0</v>
      </c>
    </row>
    <row r="276" spans="1:7" s="110" customFormat="1" hidden="1" outlineLevel="4">
      <c r="A276" s="10"/>
      <c r="B276" s="10"/>
      <c r="C276" s="19"/>
      <c r="D276" s="65"/>
      <c r="E276" s="24" t="str">
        <f xml:space="preserve"> E$104</f>
        <v>PR14 BYR Land sales RCV adjustment in 2017-18 FYA (CPIH deflated) prices (BR)</v>
      </c>
      <c r="F276" s="187" t="str">
        <f xml:space="preserve"> F$104</f>
        <v>n/a</v>
      </c>
      <c r="G276" s="198">
        <f xml:space="preserve"> G$104</f>
        <v>0</v>
      </c>
    </row>
    <row r="277" spans="1:7" s="110" customFormat="1" hidden="1" outlineLevel="4">
      <c r="A277" s="10"/>
      <c r="B277" s="10"/>
      <c r="C277" s="19"/>
      <c r="D277" s="65"/>
      <c r="E277" s="24" t="str">
        <f xml:space="preserve"> E$111</f>
        <v>PR14 BYR RPI-CPIH wedge RCV adjustment in 2017-18 FYA (CPIH deflated) prices (BR)</v>
      </c>
      <c r="F277" s="187">
        <f xml:space="preserve"> F$111</f>
        <v>4.5750000000000002</v>
      </c>
      <c r="G277" s="198" t="str">
        <f xml:space="preserve"> G$111</f>
        <v>£m</v>
      </c>
    </row>
    <row r="278" spans="1:7" s="110" customFormat="1" hidden="1" outlineLevel="4">
      <c r="A278" s="10"/>
      <c r="B278" s="10"/>
      <c r="C278" s="19"/>
      <c r="D278" s="65"/>
      <c r="E278" s="24" t="str">
        <f xml:space="preserve"> E$118</f>
        <v>PR14 BYR Other RCV adjustment in 2017-18 FYA (CPIH deflated) prices (BR)</v>
      </c>
      <c r="F278" s="187" t="str">
        <f xml:space="preserve"> F$118</f>
        <v>n/a</v>
      </c>
      <c r="G278" s="198">
        <f xml:space="preserve"> G$118</f>
        <v>0</v>
      </c>
    </row>
    <row r="279" spans="1:7" s="110" customFormat="1" hidden="1" outlineLevel="4">
      <c r="A279" s="10"/>
      <c r="B279" s="10"/>
      <c r="C279" s="19"/>
      <c r="D279" s="65"/>
      <c r="E279" s="24" t="str">
        <f xml:space="preserve"> E$125</f>
        <v>PR14 IFRS16 RCV adjustment in 2017-18 FYA (CPIH deflated) prices (BR)</v>
      </c>
      <c r="F279" s="187">
        <f xml:space="preserve"> F$125</f>
        <v>0</v>
      </c>
      <c r="G279" s="198" t="str">
        <f xml:space="preserve"> G$125</f>
        <v>£m</v>
      </c>
    </row>
    <row r="280" spans="1:7" s="110" customFormat="1" hidden="1" outlineLevel="4">
      <c r="A280" s="10"/>
      <c r="B280" s="10"/>
      <c r="C280" s="19"/>
      <c r="D280" s="65"/>
      <c r="E280" s="24" t="str">
        <f xml:space="preserve"> E$134</f>
        <v>PR19 ODI RCV adjustment in 2017-18 FYA (CPIH deflated) prices (BR)</v>
      </c>
      <c r="F280" s="187">
        <f xml:space="preserve"> F$134</f>
        <v>0</v>
      </c>
      <c r="G280" s="198" t="str">
        <f xml:space="preserve"> G$134</f>
        <v>£m</v>
      </c>
    </row>
    <row r="281" spans="1:7" s="110" customFormat="1" hidden="1" outlineLevel="4">
      <c r="A281" s="10"/>
      <c r="B281" s="10"/>
      <c r="C281" s="19"/>
      <c r="D281" s="65"/>
      <c r="E281" s="24" t="str">
        <f xml:space="preserve"> E$141</f>
        <v>PR19 WINEP / NEP RCV adjustment in 2017-18 FYA (CPIH deflated) prices (BR)</v>
      </c>
      <c r="F281" s="187">
        <f xml:space="preserve"> F$141</f>
        <v>0</v>
      </c>
      <c r="G281" s="198" t="str">
        <f xml:space="preserve"> G$141</f>
        <v>£m</v>
      </c>
    </row>
    <row r="282" spans="1:7" s="110" customFormat="1" hidden="1" outlineLevel="4">
      <c r="A282" s="10"/>
      <c r="B282" s="10"/>
      <c r="C282" s="19"/>
      <c r="D282" s="65"/>
      <c r="E282" s="24" t="str">
        <f xml:space="preserve"> E$148</f>
        <v>PR19 Costs reconciliation RCV adjustment in 2017-18 FYA (CPIH deflated) prices (BR)</v>
      </c>
      <c r="F282" s="187">
        <f xml:space="preserve"> F$148</f>
        <v>-20.281438311411716</v>
      </c>
      <c r="G282" s="198" t="str">
        <f xml:space="preserve"> G$148</f>
        <v>£m</v>
      </c>
    </row>
    <row r="283" spans="1:7" s="110" customFormat="1" hidden="1" outlineLevel="4">
      <c r="A283" s="10"/>
      <c r="B283" s="10"/>
      <c r="C283" s="19"/>
      <c r="D283" s="65"/>
      <c r="E283" s="24" t="str">
        <f xml:space="preserve"> E$155</f>
        <v>PR19 Land sales RCV adjustment in 2017-18 FYA (CPIH deflated) prices (BR)</v>
      </c>
      <c r="F283" s="187" t="str">
        <f xml:space="preserve"> F$155</f>
        <v>n/a</v>
      </c>
      <c r="G283" s="198">
        <f xml:space="preserve"> G$155</f>
        <v>0</v>
      </c>
    </row>
    <row r="284" spans="1:7" s="110" customFormat="1" hidden="1" outlineLevel="4">
      <c r="A284" s="10"/>
      <c r="B284" s="10"/>
      <c r="C284" s="19"/>
      <c r="D284" s="65"/>
      <c r="E284" s="24" t="str">
        <f xml:space="preserve"> E$162</f>
        <v>PR19 RPI-CPIH wedge RCV adjustment in 2017-18 FYA (CPIH deflated) prices (BR)</v>
      </c>
      <c r="F284" s="187">
        <f xml:space="preserve"> F$162</f>
        <v>31.329501893352131</v>
      </c>
      <c r="G284" s="198" t="str">
        <f xml:space="preserve"> G$162</f>
        <v>£m</v>
      </c>
    </row>
    <row r="285" spans="1:7" s="110" customFormat="1" hidden="1" outlineLevel="4">
      <c r="A285" s="10"/>
      <c r="B285" s="10"/>
      <c r="C285" s="19"/>
      <c r="D285" s="65"/>
      <c r="E285" s="24" t="str">
        <f xml:space="preserve"> E$169</f>
        <v>PR19 Strategic regional water resources RCV adjustment in 2017-18 FYA (CPIH deflated) prices (BR)</v>
      </c>
      <c r="F285" s="187" t="str">
        <f xml:space="preserve"> F$169</f>
        <v>n/a</v>
      </c>
      <c r="G285" s="198">
        <f xml:space="preserve"> G$169</f>
        <v>0</v>
      </c>
    </row>
    <row r="286" spans="1:7" s="110" customFormat="1" hidden="1" outlineLevel="4">
      <c r="A286" s="10"/>
      <c r="B286" s="10"/>
      <c r="C286" s="19"/>
      <c r="D286" s="65"/>
      <c r="E286" s="24" t="str">
        <f>E$176</f>
        <v>PR19 Green recovery RCV adjustment in 2017-18 FYA (CPIH deflated) prices (BR)</v>
      </c>
      <c r="F286" s="187">
        <f>F$176</f>
        <v>0</v>
      </c>
      <c r="G286" s="198" t="str">
        <f>G$176</f>
        <v>£m</v>
      </c>
    </row>
    <row r="287" spans="1:7" s="110" customFormat="1" hidden="1" outlineLevel="4">
      <c r="A287" s="10"/>
      <c r="B287" s="10"/>
      <c r="C287" s="19"/>
      <c r="D287" s="65"/>
      <c r="E287" s="24" t="str">
        <f xml:space="preserve"> E$183</f>
        <v>PR19 Havant Thicket activities RCV adjustment in 2017-18 FYA (CPIH deflated) prices (BR)</v>
      </c>
      <c r="F287" s="187" t="str">
        <f xml:space="preserve"> F$183</f>
        <v>n/a</v>
      </c>
      <c r="G287" s="198">
        <f xml:space="preserve"> G$183</f>
        <v>0</v>
      </c>
    </row>
    <row r="288" spans="1:7" s="110" customFormat="1" hidden="1" outlineLevel="4">
      <c r="A288" s="10"/>
      <c r="B288" s="10"/>
      <c r="C288" s="19"/>
      <c r="D288" s="65"/>
      <c r="E288" s="24" t="str">
        <f xml:space="preserve"> E$190</f>
        <v>Other RCV adjustments in 2017-18 FYA (CPIH deflated) prices (BR)</v>
      </c>
      <c r="F288" s="187">
        <f xml:space="preserve"> F$190</f>
        <v>0</v>
      </c>
      <c r="G288" s="198" t="str">
        <f xml:space="preserve"> G$190</f>
        <v>£m</v>
      </c>
    </row>
    <row r="289" spans="1:10" s="148" customFormat="1" hidden="1" outlineLevel="4">
      <c r="A289" s="115"/>
      <c r="B289" s="115"/>
      <c r="C289" s="116"/>
      <c r="D289" s="117"/>
      <c r="E289" s="118" t="str">
        <f xml:space="preserve"> E$39</f>
        <v>PR24 Transitional expenditure programme RCV adjustment in 2017-18 FYA prices (BR)</v>
      </c>
      <c r="F289" s="133">
        <f t="shared" ref="F289:G289" si="8" xml:space="preserve"> F$39</f>
        <v>0</v>
      </c>
      <c r="G289" s="199" t="str">
        <f t="shared" si="8"/>
        <v>£m</v>
      </c>
      <c r="H289" s="118"/>
      <c r="I289" s="118"/>
      <c r="J289" s="129"/>
    </row>
    <row r="290" spans="1:10" s="148" customFormat="1" hidden="1" outlineLevel="4">
      <c r="A290" s="115"/>
      <c r="B290" s="115"/>
      <c r="C290" s="116"/>
      <c r="D290" s="117"/>
      <c r="E290" s="118" t="str">
        <f xml:space="preserve"> E$46</f>
        <v>PR24 Defra accelerated programme RCV adjustment in 2017-18 FYA prices (BR)</v>
      </c>
      <c r="F290" s="133">
        <f t="shared" ref="F290:G290" si="9" xml:space="preserve"> F$46</f>
        <v>0</v>
      </c>
      <c r="G290" s="199" t="str">
        <f t="shared" si="9"/>
        <v>£m</v>
      </c>
      <c r="H290" s="118"/>
      <c r="I290" s="118"/>
      <c r="J290" s="129"/>
    </row>
    <row r="291" spans="1:10" s="110" customFormat="1" hidden="1" outlineLevel="4">
      <c r="A291" s="98" t="s">
        <v>908</v>
      </c>
      <c r="B291" s="98"/>
      <c r="C291" s="99"/>
      <c r="D291" s="100"/>
      <c r="E291" s="141" t="s">
        <v>917</v>
      </c>
      <c r="F291" s="190">
        <f xml:space="preserve"> SUM( F270:F290 )</f>
        <v>1527.2053832706538</v>
      </c>
      <c r="G291" s="202" t="s">
        <v>169</v>
      </c>
    </row>
    <row r="292" spans="1:10" s="110" customFormat="1" hidden="1" outlineLevel="4">
      <c r="A292" s="98"/>
      <c r="B292" s="98"/>
      <c r="C292" s="99"/>
      <c r="D292" s="100"/>
      <c r="E292" s="142"/>
      <c r="F292" s="191"/>
      <c r="G292" s="203"/>
    </row>
    <row r="293" spans="1:10" s="110" customFormat="1" hidden="1" outlineLevel="3">
      <c r="A293" s="10"/>
      <c r="B293" s="10"/>
      <c r="C293" s="19"/>
      <c r="D293" s="19" t="s">
        <v>918</v>
      </c>
      <c r="E293" s="24"/>
      <c r="F293" s="187"/>
      <c r="G293" s="198"/>
      <c r="H293" s="125"/>
    </row>
    <row r="294" spans="1:10" s="110" customFormat="1" hidden="1" outlineLevel="4">
      <c r="A294" s="10"/>
      <c r="B294" s="10"/>
      <c r="C294" s="19"/>
      <c r="D294" s="65"/>
      <c r="E294" s="24" t="str">
        <f xml:space="preserve"> E$61</f>
        <v>Pre 2020 RCV - Closing RCV at 31 March 2025 in 2017-18 FYA RPI prices (from PR19 FD as updated by the CMA redetermination and IDoKs) - RPI inflated RCV (ADDN1)</v>
      </c>
      <c r="F294" s="187">
        <f xml:space="preserve"> F$61</f>
        <v>670.18401734032125</v>
      </c>
      <c r="G294" s="198" t="str">
        <f xml:space="preserve"> G$61</f>
        <v>£m</v>
      </c>
    </row>
    <row r="295" spans="1:10" s="110" customFormat="1" hidden="1" outlineLevel="4">
      <c r="A295" s="10"/>
      <c r="B295" s="10"/>
      <c r="C295" s="19"/>
      <c r="D295" s="65"/>
      <c r="E295" s="24" t="str">
        <f xml:space="preserve"> E$68</f>
        <v>Pre 2020 RCV - Closing RCV at 31 March 2025 in 2017-18 FYA prices (from PR19 FD as updated by the CMA redetermination and IDoKs) - CPI inflated RCV (ADDN1)</v>
      </c>
      <c r="F295" s="187">
        <f xml:space="preserve"> F$68</f>
        <v>640.33899078881961</v>
      </c>
      <c r="G295" s="198" t="str">
        <f xml:space="preserve"> G$68</f>
        <v>£m</v>
      </c>
    </row>
    <row r="296" spans="1:10" s="110" customFormat="1" hidden="1" outlineLevel="4">
      <c r="A296" s="10"/>
      <c r="B296" s="10"/>
      <c r="C296" s="19"/>
      <c r="D296" s="65"/>
      <c r="E296" s="24" t="str">
        <f xml:space="preserve"> E$75</f>
        <v>2020-25 RCV - Closing RCV at 31 March 2025 in 2017-18 FYA prices (from PR19 FD as updated by the CMA redetermination and IDoKs) - Post 2020 investment RCV (ADDN1)</v>
      </c>
      <c r="F296" s="187">
        <f xml:space="preserve"> F$75</f>
        <v>-339.2068458164207</v>
      </c>
      <c r="G296" s="198" t="str">
        <f xml:space="preserve"> G$75</f>
        <v>£m</v>
      </c>
    </row>
    <row r="297" spans="1:10" s="148" customFormat="1" hidden="1" outlineLevel="4">
      <c r="A297" s="115"/>
      <c r="B297" s="115"/>
      <c r="C297" s="116"/>
      <c r="D297" s="117"/>
      <c r="E297" s="118" t="str">
        <f xml:space="preserve"> E$82</f>
        <v>2020-25 RCV - Closing RCV at 31 March 2025 in 2017-18 FYA prices (from PR19 FD as updated by the CMA redetermination and IDoKs) - Other adjustment RCV (ADDN1)</v>
      </c>
      <c r="F297" s="189">
        <f xml:space="preserve"> F$82</f>
        <v>0</v>
      </c>
      <c r="G297" s="199" t="str">
        <f xml:space="preserve"> G$82</f>
        <v>£m</v>
      </c>
    </row>
    <row r="298" spans="1:10" s="110" customFormat="1" hidden="1" outlineLevel="4">
      <c r="A298" s="10"/>
      <c r="B298" s="10"/>
      <c r="C298" s="19"/>
      <c r="D298" s="65"/>
      <c r="E298" s="24" t="str">
        <f xml:space="preserve"> E$91</f>
        <v>PR14 BYR ODI RCV adjustment in 2017-18 FYA (CPIH deflated) prices (ADDN1)</v>
      </c>
      <c r="F298" s="187">
        <f xml:space="preserve"> F$91</f>
        <v>0</v>
      </c>
      <c r="G298" s="198" t="str">
        <f xml:space="preserve"> G$91</f>
        <v>£m</v>
      </c>
    </row>
    <row r="299" spans="1:10" s="110" customFormat="1" hidden="1" outlineLevel="4">
      <c r="A299" s="10"/>
      <c r="B299" s="10"/>
      <c r="C299" s="19"/>
      <c r="D299" s="65"/>
      <c r="E299" s="24" t="str">
        <f xml:space="preserve"> E$98</f>
        <v>PR14 BYR Totex menu RCV adjustment in 2017-18 FYA (CPIH deflated) prices (ADDN1)</v>
      </c>
      <c r="F299" s="187">
        <f xml:space="preserve"> F$98</f>
        <v>-7.0419999999999998</v>
      </c>
      <c r="G299" s="198" t="str">
        <f xml:space="preserve"> G$98</f>
        <v>£m</v>
      </c>
    </row>
    <row r="300" spans="1:10" s="110" customFormat="1" hidden="1" outlineLevel="4">
      <c r="A300" s="10"/>
      <c r="B300" s="10"/>
      <c r="C300" s="19"/>
      <c r="D300" s="65"/>
      <c r="E300" s="24" t="str">
        <f xml:space="preserve"> E$105</f>
        <v>PR14 BYR Land sales RCV adjustment in 2017-18 FYA (CPIH deflated) prices (ADDN1)</v>
      </c>
      <c r="F300" s="187">
        <f xml:space="preserve"> F$105</f>
        <v>0</v>
      </c>
      <c r="G300" s="198" t="str">
        <f xml:space="preserve"> G$105</f>
        <v>£m</v>
      </c>
    </row>
    <row r="301" spans="1:10" s="110" customFormat="1" hidden="1" outlineLevel="4">
      <c r="A301" s="10"/>
      <c r="B301" s="10"/>
      <c r="C301" s="19"/>
      <c r="D301" s="65"/>
      <c r="E301" s="24" t="str">
        <f xml:space="preserve"> E$112</f>
        <v>PR14 BYR RPI-CPIH wedge RCV adjustment in 2017-18 FYA (CPIH deflated) prices (ADDN1)</v>
      </c>
      <c r="F301" s="187">
        <f xml:space="preserve"> F$112</f>
        <v>3.95</v>
      </c>
      <c r="G301" s="198" t="str">
        <f xml:space="preserve"> G$112</f>
        <v>£m</v>
      </c>
    </row>
    <row r="302" spans="1:10" s="110" customFormat="1" hidden="1" outlineLevel="4">
      <c r="A302" s="10"/>
      <c r="B302" s="10"/>
      <c r="C302" s="19"/>
      <c r="D302" s="65"/>
      <c r="E302" s="24" t="str">
        <f xml:space="preserve"> E$119</f>
        <v>PR14 BYR Other RCV adjustment in 2017-18 FYA (CPIH deflated) prices (ADDN1)</v>
      </c>
      <c r="F302" s="187">
        <f xml:space="preserve"> F$119</f>
        <v>0</v>
      </c>
      <c r="G302" s="198" t="str">
        <f xml:space="preserve"> G$119</f>
        <v>£m</v>
      </c>
    </row>
    <row r="303" spans="1:10" s="110" customFormat="1" hidden="1" outlineLevel="4">
      <c r="A303" s="10"/>
      <c r="B303" s="10"/>
      <c r="C303" s="19"/>
      <c r="D303" s="65"/>
      <c r="E303" s="24" t="str">
        <f xml:space="preserve"> E$126</f>
        <v>PR14 IFRS16 RCV adjustment in 2017-18 FYA (CPIH deflated) prices (ADDN1)</v>
      </c>
      <c r="F303" s="187">
        <f xml:space="preserve"> F$126</f>
        <v>0</v>
      </c>
      <c r="G303" s="198" t="str">
        <f xml:space="preserve"> G$126</f>
        <v>£m</v>
      </c>
    </row>
    <row r="304" spans="1:10" s="110" customFormat="1" hidden="1" outlineLevel="4">
      <c r="A304" s="10"/>
      <c r="B304" s="10"/>
      <c r="C304" s="19"/>
      <c r="D304" s="65"/>
      <c r="E304" s="24" t="str">
        <f xml:space="preserve"> E$135</f>
        <v>PR19 ODI RCV adjustment in 2017-18 FYA (CPIH deflated) prices (ADDN1)</v>
      </c>
      <c r="F304" s="187">
        <f xml:space="preserve"> F$135</f>
        <v>0</v>
      </c>
      <c r="G304" s="198" t="str">
        <f xml:space="preserve"> G$135</f>
        <v>£m</v>
      </c>
    </row>
    <row r="305" spans="1:10" s="110" customFormat="1" hidden="1" outlineLevel="4">
      <c r="A305" s="10"/>
      <c r="B305" s="10"/>
      <c r="C305" s="19"/>
      <c r="D305" s="65"/>
      <c r="E305" s="24" t="str">
        <f xml:space="preserve"> E$142</f>
        <v>PR19 WINEP / NEP RCV adjustment in 2017-18 FYA (CPIH deflated) prices (ADDN1)</v>
      </c>
      <c r="F305" s="187">
        <f xml:space="preserve"> F$142</f>
        <v>0</v>
      </c>
      <c r="G305" s="198" t="str">
        <f xml:space="preserve"> G$142</f>
        <v>£m</v>
      </c>
    </row>
    <row r="306" spans="1:10" s="110" customFormat="1" hidden="1" outlineLevel="4">
      <c r="A306" s="10"/>
      <c r="B306" s="10"/>
      <c r="C306" s="19"/>
      <c r="D306" s="65"/>
      <c r="E306" s="24" t="str">
        <f xml:space="preserve"> E$149</f>
        <v>PR19 Costs reconciliation RCV adjustment in 2017-18 FYA (CPIH deflated) prices (ADDN1)</v>
      </c>
      <c r="F306" s="187">
        <f xml:space="preserve"> F$149</f>
        <v>0.55865698871209335</v>
      </c>
      <c r="G306" s="198" t="str">
        <f xml:space="preserve"> G$149</f>
        <v>£m</v>
      </c>
    </row>
    <row r="307" spans="1:10" s="110" customFormat="1" hidden="1" outlineLevel="4">
      <c r="A307" s="10"/>
      <c r="B307" s="10"/>
      <c r="C307" s="19"/>
      <c r="D307" s="65"/>
      <c r="E307" s="24" t="str">
        <f xml:space="preserve"> E$156</f>
        <v>PR19 Land sales RCV adjustment in 2017-18 FYA (CPIH deflated) prices (ADDN1)</v>
      </c>
      <c r="F307" s="187">
        <f xml:space="preserve"> F$156</f>
        <v>441.63849252638357</v>
      </c>
      <c r="G307" s="198" t="str">
        <f xml:space="preserve"> G$156</f>
        <v>£m</v>
      </c>
    </row>
    <row r="308" spans="1:10" s="110" customFormat="1" hidden="1" outlineLevel="4">
      <c r="A308" s="10"/>
      <c r="B308" s="10"/>
      <c r="C308" s="19"/>
      <c r="D308" s="65"/>
      <c r="E308" s="24" t="str">
        <f xml:space="preserve"> E$163</f>
        <v>PR19 RPI-CPIH wedge RCV adjustment in 2017-18 FYA (CPIH deflated) prices (ADDN1)</v>
      </c>
      <c r="F308" s="187">
        <f xml:space="preserve"> F$163</f>
        <v>33.848427238060367</v>
      </c>
      <c r="G308" s="198" t="str">
        <f xml:space="preserve"> G$163</f>
        <v>£m</v>
      </c>
    </row>
    <row r="309" spans="1:10" s="110" customFormat="1" hidden="1" outlineLevel="4">
      <c r="A309" s="10"/>
      <c r="B309" s="10"/>
      <c r="C309" s="19"/>
      <c r="D309" s="65"/>
      <c r="E309" s="24" t="str">
        <f xml:space="preserve"> E$170</f>
        <v>PR19 Strategic regional water resources RCV adjustment in 2017-18 FYA (CPIH deflated) prices (ADDN1)</v>
      </c>
      <c r="F309" s="187" t="str">
        <f xml:space="preserve"> F$170</f>
        <v>n/a</v>
      </c>
      <c r="G309" s="198">
        <f xml:space="preserve"> G$170</f>
        <v>0</v>
      </c>
    </row>
    <row r="310" spans="1:10" s="110" customFormat="1" hidden="1" outlineLevel="4">
      <c r="A310" s="10"/>
      <c r="B310" s="10"/>
      <c r="C310" s="19"/>
      <c r="D310" s="65"/>
      <c r="E310" s="24" t="str">
        <f>E$177</f>
        <v>PR19 Green recovery RCV adjustment in 2017-18 FYA (CPIH deflated) prices (ADDN1)</v>
      </c>
      <c r="F310" s="187" t="str">
        <f>F$177</f>
        <v>n/a</v>
      </c>
      <c r="G310" s="198">
        <f>G$177</f>
        <v>0</v>
      </c>
    </row>
    <row r="311" spans="1:10" s="110" customFormat="1" hidden="1" outlineLevel="4">
      <c r="A311" s="10"/>
      <c r="B311" s="10"/>
      <c r="C311" s="19"/>
      <c r="D311" s="65"/>
      <c r="E311" s="24" t="str">
        <f xml:space="preserve"> E$184</f>
        <v>PR19 Havant Thicket activities RCV adjustment in 2017-18 FYA (CPIH deflated) prices (ADDN1)</v>
      </c>
      <c r="F311" s="187">
        <f xml:space="preserve"> F$184</f>
        <v>0</v>
      </c>
      <c r="G311" s="198">
        <f xml:space="preserve"> G$184</f>
        <v>0</v>
      </c>
    </row>
    <row r="312" spans="1:10" s="110" customFormat="1" hidden="1" outlineLevel="4">
      <c r="A312" s="10"/>
      <c r="B312" s="10"/>
      <c r="C312" s="19"/>
      <c r="D312" s="65"/>
      <c r="E312" s="24" t="str">
        <f xml:space="preserve"> E$191</f>
        <v>Other RCV adjustments in 2017-18 FYA (CPIH deflated) prices (ADDN1)</v>
      </c>
      <c r="F312" s="187">
        <f xml:space="preserve"> F$191</f>
        <v>0</v>
      </c>
      <c r="G312" s="198" t="str">
        <f xml:space="preserve"> G$191</f>
        <v>£m</v>
      </c>
    </row>
    <row r="313" spans="1:10" s="148" customFormat="1" hidden="1" outlineLevel="4">
      <c r="A313" s="115"/>
      <c r="B313" s="115"/>
      <c r="C313" s="116"/>
      <c r="D313" s="117"/>
      <c r="E313" s="118" t="str">
        <f xml:space="preserve"> E$40</f>
        <v>PR24 Transitional expenditure programme RCV adjustment in 2017-18 FYA prices (ADDN1)</v>
      </c>
      <c r="F313" s="133">
        <f t="shared" ref="F313:G313" si="10" xml:space="preserve"> F$40</f>
        <v>0</v>
      </c>
      <c r="G313" s="199" t="str">
        <f t="shared" si="10"/>
        <v>£m</v>
      </c>
      <c r="H313" s="118"/>
      <c r="I313" s="118"/>
      <c r="J313" s="129"/>
    </row>
    <row r="314" spans="1:10" s="148" customFormat="1" hidden="1" outlineLevel="4">
      <c r="A314" s="115"/>
      <c r="B314" s="115"/>
      <c r="C314" s="116"/>
      <c r="D314" s="117"/>
      <c r="E314" s="118" t="str">
        <f xml:space="preserve"> E$47</f>
        <v>PR24 Defra accelerated programme RCV adjustment in 2017-18 FYA prices (ADDN1)</v>
      </c>
      <c r="F314" s="133">
        <f t="shared" ref="F314:G314" si="11" xml:space="preserve"> F$47</f>
        <v>0</v>
      </c>
      <c r="G314" s="199" t="str">
        <f t="shared" si="11"/>
        <v>£m</v>
      </c>
      <c r="H314" s="118"/>
      <c r="I314" s="118"/>
      <c r="J314" s="129"/>
    </row>
    <row r="315" spans="1:10" s="110" customFormat="1" hidden="1" outlineLevel="4">
      <c r="A315" s="98" t="s">
        <v>908</v>
      </c>
      <c r="B315" s="98"/>
      <c r="C315" s="99"/>
      <c r="D315" s="100"/>
      <c r="E315" s="141" t="s">
        <v>919</v>
      </c>
      <c r="F315" s="190">
        <f xml:space="preserve"> SUM( F294:F314 )</f>
        <v>1444.2697390658761</v>
      </c>
      <c r="G315" s="202" t="s">
        <v>169</v>
      </c>
    </row>
    <row r="316" spans="1:10" s="110" customFormat="1" hidden="1" outlineLevel="4">
      <c r="A316" s="108"/>
      <c r="B316" s="108"/>
      <c r="C316" s="109"/>
      <c r="D316" s="120"/>
      <c r="F316" s="185"/>
      <c r="G316" s="186"/>
    </row>
    <row r="317" spans="1:10" s="110" customFormat="1" hidden="1" outlineLevel="3">
      <c r="A317" s="10"/>
      <c r="B317" s="10"/>
      <c r="C317" s="19"/>
      <c r="D317" s="19" t="s">
        <v>920</v>
      </c>
      <c r="E317" s="24"/>
      <c r="F317" s="187"/>
      <c r="G317" s="198"/>
      <c r="H317" s="125"/>
    </row>
    <row r="318" spans="1:10" s="110" customFormat="1" hidden="1" outlineLevel="4">
      <c r="A318" s="10"/>
      <c r="B318" s="10"/>
      <c r="C318" s="19"/>
      <c r="D318" s="65"/>
      <c r="E318" s="24" t="str">
        <f xml:space="preserve"> E$62</f>
        <v>Pre 2020 RCV - Closing RCV at 31 March 2025 in 2017-18 FYA RPI prices (from PR19 FD as updated by the CMA redetermination and IDoKs) - RPI inflated RCV (ADDN2)</v>
      </c>
      <c r="F318" s="192" t="str">
        <f t="shared" ref="F318:G318" si="12" xml:space="preserve"> F$62</f>
        <v>n/a</v>
      </c>
      <c r="G318" s="198">
        <f t="shared" si="12"/>
        <v>0</v>
      </c>
      <c r="H318" s="125"/>
    </row>
    <row r="319" spans="1:10" s="110" customFormat="1" hidden="1" outlineLevel="4">
      <c r="A319" s="10"/>
      <c r="B319" s="10"/>
      <c r="C319" s="19"/>
      <c r="D319" s="65"/>
      <c r="E319" s="24" t="str">
        <f xml:space="preserve"> E$69</f>
        <v>Pre 2020 RCV - Closing RCV at 31 March 2025 in 2017-18 FYA prices (from PR19 FD as updated by the CMA redetermination and IDoKs) - CPI inflated RCV (ADDN2)</v>
      </c>
      <c r="F319" s="192" t="str">
        <f t="shared" ref="F319:G319" si="13" xml:space="preserve"> F$69</f>
        <v>n/a</v>
      </c>
      <c r="G319" s="198">
        <f t="shared" si="13"/>
        <v>0</v>
      </c>
      <c r="H319" s="125"/>
    </row>
    <row r="320" spans="1:10" s="110" customFormat="1" hidden="1" outlineLevel="4">
      <c r="A320" s="10"/>
      <c r="B320" s="10"/>
      <c r="C320" s="19"/>
      <c r="D320" s="65"/>
      <c r="E320" s="24" t="str">
        <f xml:space="preserve"> E$76</f>
        <v>2020-25 RCV - Closing RCV at 31 March 2025 in 2017-18 FYA prices (from PR19 FD as updated by the CMA redetermination and IDoKs) - Post 2020 investment RCV (ADDN2)</v>
      </c>
      <c r="F320" s="192" t="str">
        <f t="shared" ref="F320:G320" si="14" xml:space="preserve"> F$76</f>
        <v>n/a</v>
      </c>
      <c r="G320" s="198">
        <f t="shared" si="14"/>
        <v>0</v>
      </c>
      <c r="H320" s="125"/>
    </row>
    <row r="321" spans="1:10" s="148" customFormat="1" hidden="1" outlineLevel="4">
      <c r="A321" s="115"/>
      <c r="B321" s="115"/>
      <c r="C321" s="116"/>
      <c r="D321" s="117"/>
      <c r="E321" s="118" t="str">
        <f xml:space="preserve"> E$83</f>
        <v>2020-25 RCV - Closing RCV at 31 March 2025 in 2017-18 FYA prices (from PR19 FD as updated by the CMA redetermination and IDoKs) - Other adjustment RCV (ADDN2)</v>
      </c>
      <c r="F321" s="193" t="str">
        <f xml:space="preserve"> F$83</f>
        <v>n/a</v>
      </c>
      <c r="G321" s="199">
        <f xml:space="preserve"> G$83</f>
        <v>0</v>
      </c>
      <c r="H321" s="129"/>
    </row>
    <row r="322" spans="1:10" s="148" customFormat="1" hidden="1" outlineLevel="4">
      <c r="A322" s="115"/>
      <c r="B322" s="115"/>
      <c r="C322" s="116"/>
      <c r="D322" s="117"/>
      <c r="E322" s="118" t="str">
        <f xml:space="preserve"> E$92</f>
        <v>PR14 BYR ODI RCV adjustment in 2017-18 FYA (CPIH deflated) prices (ADDN2)</v>
      </c>
      <c r="F322" s="193" t="str">
        <f t="shared" ref="F322:G322" si="15" xml:space="preserve"> F$92</f>
        <v>n/a</v>
      </c>
      <c r="G322" s="199">
        <f t="shared" si="15"/>
        <v>0</v>
      </c>
      <c r="H322" s="125"/>
      <c r="J322" s="110"/>
    </row>
    <row r="323" spans="1:10" s="148" customFormat="1" hidden="1" outlineLevel="4">
      <c r="A323" s="115"/>
      <c r="B323" s="115"/>
      <c r="C323" s="116"/>
      <c r="D323" s="117"/>
      <c r="E323" s="118" t="str">
        <f xml:space="preserve"> E$99</f>
        <v>PR14 BYR Totex menu RCV adjustment in 2017-18 FYA (CPIH deflated) prices (ADDN2)</v>
      </c>
      <c r="F323" s="193" t="str">
        <f t="shared" ref="F323:G323" si="16" xml:space="preserve"> F$99</f>
        <v>n/a</v>
      </c>
      <c r="G323" s="199">
        <f t="shared" si="16"/>
        <v>0</v>
      </c>
      <c r="H323" s="125"/>
      <c r="J323" s="110"/>
    </row>
    <row r="324" spans="1:10" s="148" customFormat="1" hidden="1" outlineLevel="4">
      <c r="A324" s="115"/>
      <c r="B324" s="115"/>
      <c r="C324" s="116"/>
      <c r="D324" s="117"/>
      <c r="E324" s="118" t="str">
        <f xml:space="preserve"> E$106</f>
        <v>PR14 BYR Land sales RCV adjustment in 2017-18 FYA (CPIH deflated) prices (ADDN2)</v>
      </c>
      <c r="F324" s="193" t="str">
        <f t="shared" ref="F324:G324" si="17" xml:space="preserve"> F$106</f>
        <v>n/a</v>
      </c>
      <c r="G324" s="199">
        <f t="shared" si="17"/>
        <v>0</v>
      </c>
      <c r="H324" s="125"/>
      <c r="J324" s="110"/>
    </row>
    <row r="325" spans="1:10" s="148" customFormat="1" hidden="1" outlineLevel="4">
      <c r="A325" s="115"/>
      <c r="B325" s="115"/>
      <c r="C325" s="116"/>
      <c r="D325" s="117"/>
      <c r="E325" s="118" t="str">
        <f xml:space="preserve"> E$113</f>
        <v>PR14 BYR RPI-CPIH wedge RCV adjustment in 2017-18 FYA (CPIH deflated) prices (ADDN2)</v>
      </c>
      <c r="F325" s="193" t="str">
        <f t="shared" ref="F325:G325" si="18" xml:space="preserve"> F$113</f>
        <v>n/a</v>
      </c>
      <c r="G325" s="199">
        <f t="shared" si="18"/>
        <v>0</v>
      </c>
      <c r="H325" s="125"/>
      <c r="J325" s="110"/>
    </row>
    <row r="326" spans="1:10" s="148" customFormat="1" hidden="1" outlineLevel="4">
      <c r="A326" s="115"/>
      <c r="B326" s="115"/>
      <c r="C326" s="116"/>
      <c r="D326" s="117"/>
      <c r="E326" s="118" t="str">
        <f xml:space="preserve"> E$120</f>
        <v>PR14 BYR Other RCV adjustment in 2017-18 FYA (CPIH deflated) prices (ADDN2)</v>
      </c>
      <c r="F326" s="193" t="str">
        <f t="shared" ref="F326:G326" si="19" xml:space="preserve"> F$120</f>
        <v>n/a</v>
      </c>
      <c r="G326" s="199">
        <f t="shared" si="19"/>
        <v>0</v>
      </c>
      <c r="H326" s="125"/>
      <c r="J326" s="110"/>
    </row>
    <row r="327" spans="1:10" s="148" customFormat="1" hidden="1" outlineLevel="4">
      <c r="A327" s="115"/>
      <c r="B327" s="115"/>
      <c r="C327" s="116"/>
      <c r="D327" s="117"/>
      <c r="E327" s="118" t="str">
        <f xml:space="preserve"> E$127</f>
        <v>PR14 IFRS16 RCV adjustment in 2017-18 FYA (CPIH deflated) prices (ADDN2)</v>
      </c>
      <c r="F327" s="193" t="str">
        <f t="shared" ref="F327:G327" si="20" xml:space="preserve"> F$127</f>
        <v>n/a</v>
      </c>
      <c r="G327" s="199">
        <f t="shared" si="20"/>
        <v>0</v>
      </c>
      <c r="H327" s="125"/>
      <c r="J327" s="110"/>
    </row>
    <row r="328" spans="1:10" s="110" customFormat="1" hidden="1" outlineLevel="4">
      <c r="A328" s="10"/>
      <c r="B328" s="10"/>
      <c r="C328" s="19"/>
      <c r="D328" s="65"/>
      <c r="E328" s="24" t="str">
        <f xml:space="preserve"> E$136</f>
        <v>PR19 ODI RCV adjustment in 2017-18 FYA (CPIH deflated) prices (ADDN2)</v>
      </c>
      <c r="F328" s="192" t="str">
        <f t="shared" ref="F328:G328" si="21" xml:space="preserve"> F$136</f>
        <v>n/a</v>
      </c>
      <c r="G328" s="198">
        <f t="shared" si="21"/>
        <v>0</v>
      </c>
      <c r="H328" s="125"/>
    </row>
    <row r="329" spans="1:10" s="110" customFormat="1" hidden="1" outlineLevel="4">
      <c r="A329" s="10"/>
      <c r="B329" s="10"/>
      <c r="C329" s="19"/>
      <c r="D329" s="65"/>
      <c r="E329" s="24" t="str">
        <f xml:space="preserve"> E$143</f>
        <v>PR19 WINEP / NEP RCV adjustment in 2017-18 FYA (CPIH deflated) prices (ADDN2)</v>
      </c>
      <c r="F329" s="192" t="str">
        <f t="shared" ref="F329:G329" si="22" xml:space="preserve"> F$143</f>
        <v>n/a</v>
      </c>
      <c r="G329" s="198">
        <f t="shared" si="22"/>
        <v>0</v>
      </c>
      <c r="H329" s="125"/>
    </row>
    <row r="330" spans="1:10" s="110" customFormat="1" hidden="1" outlineLevel="4">
      <c r="A330" s="10"/>
      <c r="B330" s="10"/>
      <c r="C330" s="19"/>
      <c r="D330" s="65"/>
      <c r="E330" s="24" t="str">
        <f xml:space="preserve"> E$150</f>
        <v>PR19 Costs reconciliation RCV adjustment in 2017-18 FYA (CPIH deflated) prices (ADDN2)</v>
      </c>
      <c r="F330" s="192" t="str">
        <f t="shared" ref="F330:G330" si="23" xml:space="preserve"> F$150</f>
        <v>n/a</v>
      </c>
      <c r="G330" s="198">
        <f t="shared" si="23"/>
        <v>0</v>
      </c>
      <c r="H330" s="125"/>
    </row>
    <row r="331" spans="1:10" s="110" customFormat="1" hidden="1" outlineLevel="4">
      <c r="A331" s="10"/>
      <c r="B331" s="10"/>
      <c r="C331" s="19"/>
      <c r="D331" s="65"/>
      <c r="E331" s="24" t="str">
        <f xml:space="preserve"> E$157</f>
        <v>PR19 Land sales RCV adjustment in 2017-18 FYA (CPIH deflated) prices (ADDN2)</v>
      </c>
      <c r="F331" s="192" t="str">
        <f t="shared" ref="F331:G331" si="24" xml:space="preserve"> F$157</f>
        <v>n/a</v>
      </c>
      <c r="G331" s="198">
        <f t="shared" si="24"/>
        <v>0</v>
      </c>
      <c r="H331" s="125"/>
    </row>
    <row r="332" spans="1:10" s="110" customFormat="1" hidden="1" outlineLevel="4">
      <c r="A332" s="10"/>
      <c r="B332" s="10"/>
      <c r="C332" s="19"/>
      <c r="D332" s="65"/>
      <c r="E332" s="24" t="str">
        <f xml:space="preserve"> E$164</f>
        <v>PR19 RPI-CPIH wedge RCV adjustment in 2017-18 FYA (CPIH deflated) prices (ADDN2)</v>
      </c>
      <c r="F332" s="192" t="str">
        <f t="shared" ref="F332:G332" si="25" xml:space="preserve"> F$164</f>
        <v>n/a</v>
      </c>
      <c r="G332" s="198">
        <f t="shared" si="25"/>
        <v>0</v>
      </c>
      <c r="H332" s="125"/>
    </row>
    <row r="333" spans="1:10" s="110" customFormat="1" hidden="1" outlineLevel="4">
      <c r="A333" s="10"/>
      <c r="B333" s="10"/>
      <c r="C333" s="19"/>
      <c r="D333" s="65"/>
      <c r="E333" s="24" t="str">
        <f xml:space="preserve"> E$171</f>
        <v>PR19 Strategic regional water resources RCV adjustment in 2017-18 FYA (CPIH deflated) prices (ADDN2)</v>
      </c>
      <c r="F333" s="192" t="str">
        <f t="shared" ref="F333:G333" si="26" xml:space="preserve"> F$171</f>
        <v>n/a</v>
      </c>
      <c r="G333" s="198">
        <f t="shared" si="26"/>
        <v>0</v>
      </c>
      <c r="H333" s="125"/>
    </row>
    <row r="334" spans="1:10" s="110" customFormat="1" hidden="1" outlineLevel="4">
      <c r="A334" s="10"/>
      <c r="B334" s="10"/>
      <c r="C334" s="19"/>
      <c r="D334" s="65"/>
      <c r="E334" s="24" t="str">
        <f>E$178</f>
        <v>PR19 Green recovery RCV adjustment in 2017-18 FYA (CPIH deflated) prices (ADDN2)</v>
      </c>
      <c r="F334" s="192" t="str">
        <f t="shared" ref="F334:G334" si="27">F$178</f>
        <v>n/a</v>
      </c>
      <c r="G334" s="198">
        <f t="shared" si="27"/>
        <v>0</v>
      </c>
      <c r="H334" s="125"/>
    </row>
    <row r="335" spans="1:10" s="110" customFormat="1" hidden="1" outlineLevel="4">
      <c r="A335" s="10"/>
      <c r="B335" s="10"/>
      <c r="C335" s="19"/>
      <c r="D335" s="65"/>
      <c r="E335" s="24" t="str">
        <f xml:space="preserve"> E$185</f>
        <v>PR19 Havant Thicket activities RCV adjustment in 2017-18 FYA (CPIH deflated) prices (ADDN2)</v>
      </c>
      <c r="F335" s="192" t="str">
        <f t="shared" ref="F335:G335" si="28" xml:space="preserve"> F$185</f>
        <v>n/a</v>
      </c>
      <c r="G335" s="198">
        <f t="shared" si="28"/>
        <v>0</v>
      </c>
      <c r="H335" s="125"/>
    </row>
    <row r="336" spans="1:10" s="110" customFormat="1" hidden="1" outlineLevel="4">
      <c r="A336" s="10"/>
      <c r="B336" s="10"/>
      <c r="C336" s="19"/>
      <c r="D336" s="65"/>
      <c r="E336" s="24" t="str">
        <f xml:space="preserve"> E$192</f>
        <v>Other RCV adjustments in 2017-18 FYA (CPIH deflated) prices (ADDN2)</v>
      </c>
      <c r="F336" s="192" t="str">
        <f t="shared" ref="F336:G336" si="29" xml:space="preserve"> F$192</f>
        <v>n/a</v>
      </c>
      <c r="G336" s="198">
        <f t="shared" si="29"/>
        <v>0</v>
      </c>
      <c r="H336" s="125"/>
    </row>
    <row r="337" spans="1:10" s="148" customFormat="1" hidden="1" outlineLevel="4">
      <c r="A337" s="115"/>
      <c r="B337" s="115"/>
      <c r="C337" s="116"/>
      <c r="D337" s="117"/>
      <c r="E337" s="118" t="str">
        <f xml:space="preserve"> E$41</f>
        <v>PR24 Transitional expenditure programme RCV adjustment in 2017-18 FYA prices (ADDN2)</v>
      </c>
      <c r="F337" s="133">
        <f t="shared" ref="F337:G337" si="30" xml:space="preserve"> F$41</f>
        <v>0</v>
      </c>
      <c r="G337" s="199" t="str">
        <f t="shared" si="30"/>
        <v>£m</v>
      </c>
      <c r="H337" s="118"/>
      <c r="I337" s="118"/>
      <c r="J337" s="129"/>
    </row>
    <row r="338" spans="1:10" s="148" customFormat="1" hidden="1" outlineLevel="4">
      <c r="A338" s="115"/>
      <c r="B338" s="115"/>
      <c r="C338" s="116"/>
      <c r="D338" s="117"/>
      <c r="E338" s="118" t="str">
        <f xml:space="preserve"> E$48</f>
        <v>PR24 Defra accelerated programme RCV adjustment in 2017-18 FYA prices (ADDN2)</v>
      </c>
      <c r="F338" s="133">
        <f t="shared" ref="F338:G338" si="31" xml:space="preserve"> F$48</f>
        <v>0</v>
      </c>
      <c r="G338" s="199" t="str">
        <f t="shared" si="31"/>
        <v>£m</v>
      </c>
      <c r="H338" s="118"/>
      <c r="I338" s="118"/>
      <c r="J338" s="129"/>
    </row>
    <row r="339" spans="1:10" s="110" customFormat="1" hidden="1" outlineLevel="4">
      <c r="A339" s="98" t="s">
        <v>908</v>
      </c>
      <c r="B339" s="98"/>
      <c r="C339" s="99"/>
      <c r="D339" s="100"/>
      <c r="E339" s="141" t="s">
        <v>921</v>
      </c>
      <c r="F339" s="194">
        <f xml:space="preserve"> SUM( F318:F338 )</f>
        <v>0</v>
      </c>
      <c r="G339" s="202" t="s">
        <v>169</v>
      </c>
      <c r="H339" s="125"/>
    </row>
    <row r="340" spans="1:10" s="110" customFormat="1" hidden="1" outlineLevel="4">
      <c r="A340" s="108"/>
      <c r="B340" s="108"/>
      <c r="C340" s="109"/>
      <c r="D340" s="120"/>
      <c r="F340" s="185"/>
      <c r="G340" s="186"/>
      <c r="H340" s="125"/>
    </row>
    <row r="341" spans="1:10" s="110" customFormat="1" hidden="1" outlineLevel="1">
      <c r="A341" s="108"/>
      <c r="B341" s="108"/>
      <c r="C341" s="109"/>
      <c r="D341" s="120"/>
      <c r="F341" s="185"/>
      <c r="G341" s="186"/>
      <c r="H341" s="125"/>
    </row>
    <row r="342" spans="1:10" s="110" customFormat="1" hidden="1" outlineLevel="1">
      <c r="A342" s="108"/>
      <c r="B342" s="108"/>
      <c r="C342" s="109"/>
      <c r="D342" s="120"/>
      <c r="E342" s="110" t="str">
        <f xml:space="preserve"> Indexation!E$92</f>
        <v>CPI(H): Inflate from 2017-18 FYA to 2022-23 FYA</v>
      </c>
      <c r="F342" s="195">
        <f xml:space="preserve"> Indexation!F$92</f>
        <v>1.1806332960179113</v>
      </c>
      <c r="G342" s="186" t="str">
        <f xml:space="preserve"> Indexation!G$92</f>
        <v>factor</v>
      </c>
    </row>
    <row r="343" spans="1:10" hidden="1" outlineLevel="1">
      <c r="F343" s="187"/>
      <c r="G343" s="198"/>
    </row>
    <row r="344" spans="1:10" hidden="1" outlineLevel="1">
      <c r="B344" s="10" t="s">
        <v>891</v>
      </c>
      <c r="F344" s="187"/>
      <c r="G344" s="198"/>
    </row>
    <row r="345" spans="1:10" hidden="1" outlineLevel="2">
      <c r="F345" s="187"/>
      <c r="G345" s="198"/>
    </row>
    <row r="346" spans="1:10" hidden="1" outlineLevel="2">
      <c r="B346" s="10" t="s">
        <v>751</v>
      </c>
      <c r="F346" s="189"/>
      <c r="G346" s="198"/>
    </row>
    <row r="347" spans="1:10" hidden="1" outlineLevel="4">
      <c r="F347" s="189"/>
      <c r="G347" s="198"/>
    </row>
    <row r="348" spans="1:10" hidden="1" outlineLevel="4">
      <c r="E348" s="24" t="s">
        <v>922</v>
      </c>
      <c r="F348" s="189">
        <f t="shared" ref="F348:F353" si="32" xml:space="preserve"> IF(F57 = "n/a", 0, F57 * $F$342)</f>
        <v>148.82335212596541</v>
      </c>
      <c r="G348" s="198" t="s">
        <v>169</v>
      </c>
    </row>
    <row r="349" spans="1:10" hidden="1" outlineLevel="4">
      <c r="E349" s="24" t="s">
        <v>923</v>
      </c>
      <c r="F349" s="189">
        <f t="shared" si="32"/>
        <v>2948.0093296749301</v>
      </c>
      <c r="G349" s="198" t="s">
        <v>169</v>
      </c>
    </row>
    <row r="350" spans="1:10" hidden="1" outlineLevel="4">
      <c r="E350" s="24" t="s">
        <v>924</v>
      </c>
      <c r="F350" s="189">
        <f t="shared" si="32"/>
        <v>2336.2762020449582</v>
      </c>
      <c r="G350" s="198" t="s">
        <v>169</v>
      </c>
    </row>
    <row r="351" spans="1:10" hidden="1" outlineLevel="4">
      <c r="E351" s="24" t="s">
        <v>925</v>
      </c>
      <c r="F351" s="189">
        <f t="shared" si="32"/>
        <v>732.35911213220322</v>
      </c>
      <c r="G351" s="198" t="s">
        <v>169</v>
      </c>
    </row>
    <row r="352" spans="1:10" hidden="1" outlineLevel="4">
      <c r="E352" s="24" t="s">
        <v>926</v>
      </c>
      <c r="F352" s="189">
        <f t="shared" si="32"/>
        <v>791.24156533102848</v>
      </c>
      <c r="G352" s="198" t="s">
        <v>169</v>
      </c>
    </row>
    <row r="353" spans="1:7" hidden="1" outlineLevel="4">
      <c r="E353" s="24" t="s">
        <v>927</v>
      </c>
      <c r="F353" s="189">
        <f t="shared" si="32"/>
        <v>0</v>
      </c>
      <c r="G353" s="198" t="s">
        <v>169</v>
      </c>
    </row>
    <row r="354" spans="1:7" s="101" customFormat="1" hidden="1" outlineLevel="3">
      <c r="A354" s="98"/>
      <c r="B354" s="98"/>
      <c r="C354" s="99"/>
      <c r="D354" s="100"/>
      <c r="E354" s="101" t="s">
        <v>928</v>
      </c>
      <c r="F354" s="196">
        <f xml:space="preserve"> SUM(F348:F353)</f>
        <v>6956.7095613090851</v>
      </c>
      <c r="G354" s="200" t="s">
        <v>169</v>
      </c>
    </row>
    <row r="355" spans="1:7" hidden="1" outlineLevel="3">
      <c r="F355" s="189"/>
      <c r="G355" s="198"/>
    </row>
    <row r="356" spans="1:7" hidden="1" outlineLevel="3">
      <c r="E356" s="24" t="s">
        <v>929</v>
      </c>
      <c r="F356" s="189">
        <f t="shared" ref="F356:F361" si="33" xml:space="preserve"> IF(F64 = "n/a", 0, F64 * $F$342)</f>
        <v>142.1958635843707</v>
      </c>
      <c r="G356" s="198" t="s">
        <v>169</v>
      </c>
    </row>
    <row r="357" spans="1:7" hidden="1" outlineLevel="3">
      <c r="E357" s="24" t="s">
        <v>930</v>
      </c>
      <c r="F357" s="189">
        <f t="shared" si="33"/>
        <v>2756.8732688756177</v>
      </c>
      <c r="G357" s="198" t="s">
        <v>169</v>
      </c>
    </row>
    <row r="358" spans="1:7" hidden="1" outlineLevel="3">
      <c r="E358" s="24" t="s">
        <v>931</v>
      </c>
      <c r="F358" s="189">
        <f t="shared" si="33"/>
        <v>2213.3823545686791</v>
      </c>
      <c r="G358" s="198" t="s">
        <v>169</v>
      </c>
    </row>
    <row r="359" spans="1:7" hidden="1" outlineLevel="3">
      <c r="E359" s="24" t="s">
        <v>932</v>
      </c>
      <c r="F359" s="189">
        <f t="shared" si="33"/>
        <v>699.74526790243192</v>
      </c>
      <c r="G359" s="198" t="s">
        <v>169</v>
      </c>
    </row>
    <row r="360" spans="1:7" hidden="1" outlineLevel="3">
      <c r="E360" s="24" t="s">
        <v>933</v>
      </c>
      <c r="F360" s="189">
        <f t="shared" si="33"/>
        <v>756.00553326378702</v>
      </c>
      <c r="G360" s="198" t="s">
        <v>169</v>
      </c>
    </row>
    <row r="361" spans="1:7" hidden="1" outlineLevel="3">
      <c r="E361" s="24" t="s">
        <v>934</v>
      </c>
      <c r="F361" s="189">
        <f t="shared" si="33"/>
        <v>0</v>
      </c>
      <c r="G361" s="198" t="s">
        <v>169</v>
      </c>
    </row>
    <row r="362" spans="1:7" s="101" customFormat="1" hidden="1" outlineLevel="3">
      <c r="A362" s="98"/>
      <c r="B362" s="98"/>
      <c r="C362" s="99"/>
      <c r="D362" s="100"/>
      <c r="E362" s="101" t="s">
        <v>935</v>
      </c>
      <c r="F362" s="196">
        <f xml:space="preserve"> SUM(F356:F361)</f>
        <v>6568.202288194886</v>
      </c>
      <c r="G362" s="200" t="s">
        <v>169</v>
      </c>
    </row>
    <row r="363" spans="1:7" hidden="1" outlineLevel="3">
      <c r="F363" s="189"/>
      <c r="G363" s="198"/>
    </row>
    <row r="364" spans="1:7" hidden="1" outlineLevel="3">
      <c r="E364" s="24" t="s">
        <v>936</v>
      </c>
      <c r="F364" s="189">
        <f t="shared" ref="F364:F369" si="34" xml:space="preserve"> IF(F71 = "n/a", 0, F71 * $F$342)</f>
        <v>281.18850199917227</v>
      </c>
      <c r="G364" s="198" t="s">
        <v>169</v>
      </c>
    </row>
    <row r="365" spans="1:7" hidden="1" outlineLevel="3">
      <c r="E365" s="24" t="s">
        <v>937</v>
      </c>
      <c r="F365" s="189">
        <f t="shared" si="34"/>
        <v>2539.9908217186935</v>
      </c>
      <c r="G365" s="198" t="s">
        <v>169</v>
      </c>
    </row>
    <row r="366" spans="1:7" hidden="1" outlineLevel="3">
      <c r="E366" s="24" t="s">
        <v>938</v>
      </c>
      <c r="F366" s="189">
        <f t="shared" si="34"/>
        <v>1995.01730314312</v>
      </c>
      <c r="G366" s="198" t="s">
        <v>169</v>
      </c>
    </row>
    <row r="367" spans="1:7" hidden="1" outlineLevel="3">
      <c r="E367" s="24" t="s">
        <v>939</v>
      </c>
      <c r="F367" s="189">
        <f t="shared" si="34"/>
        <v>352.52003626185058</v>
      </c>
      <c r="G367" s="198" t="s">
        <v>169</v>
      </c>
    </row>
    <row r="368" spans="1:7" hidden="1" outlineLevel="3">
      <c r="E368" s="24" t="s">
        <v>940</v>
      </c>
      <c r="F368" s="189">
        <f t="shared" si="34"/>
        <v>-400.47889640808023</v>
      </c>
      <c r="G368" s="198" t="s">
        <v>169</v>
      </c>
    </row>
    <row r="369" spans="1:7" hidden="1" outlineLevel="3">
      <c r="E369" s="24" t="s">
        <v>941</v>
      </c>
      <c r="F369" s="189">
        <f t="shared" si="34"/>
        <v>0</v>
      </c>
      <c r="G369" s="198" t="s">
        <v>169</v>
      </c>
    </row>
    <row r="370" spans="1:7" s="101" customFormat="1" hidden="1" outlineLevel="3">
      <c r="A370" s="98"/>
      <c r="B370" s="98"/>
      <c r="C370" s="99"/>
      <c r="D370" s="100"/>
      <c r="E370" s="101" t="s">
        <v>942</v>
      </c>
      <c r="F370" s="196">
        <f xml:space="preserve"> SUM(F364:F369)</f>
        <v>4768.2377667147566</v>
      </c>
      <c r="G370" s="200" t="s">
        <v>169</v>
      </c>
    </row>
    <row r="371" spans="1:7" hidden="1" outlineLevel="3">
      <c r="F371" s="189"/>
      <c r="G371" s="198"/>
    </row>
    <row r="372" spans="1:7" s="118" customFormat="1" hidden="1" outlineLevel="3">
      <c r="A372" s="115"/>
      <c r="B372" s="115"/>
      <c r="C372" s="116"/>
      <c r="D372" s="117"/>
      <c r="E372" s="118" t="s">
        <v>943</v>
      </c>
      <c r="F372" s="189">
        <f t="shared" ref="F372:F377" si="35" xml:space="preserve"> IF(F78 = "n/a", 0, F78 * $F$342)</f>
        <v>0</v>
      </c>
      <c r="G372" s="199" t="s">
        <v>169</v>
      </c>
    </row>
    <row r="373" spans="1:7" s="118" customFormat="1" hidden="1" outlineLevel="3">
      <c r="A373" s="115"/>
      <c r="B373" s="115"/>
      <c r="C373" s="116"/>
      <c r="D373" s="117"/>
      <c r="E373" s="118" t="s">
        <v>944</v>
      </c>
      <c r="F373" s="189">
        <f t="shared" si="35"/>
        <v>0</v>
      </c>
      <c r="G373" s="199" t="s">
        <v>169</v>
      </c>
    </row>
    <row r="374" spans="1:7" s="118" customFormat="1" hidden="1" outlineLevel="3">
      <c r="A374" s="115"/>
      <c r="B374" s="115"/>
      <c r="C374" s="116"/>
      <c r="D374" s="117"/>
      <c r="E374" s="118" t="s">
        <v>945</v>
      </c>
      <c r="F374" s="189">
        <f t="shared" si="35"/>
        <v>0</v>
      </c>
      <c r="G374" s="199" t="s">
        <v>169</v>
      </c>
    </row>
    <row r="375" spans="1:7" s="118" customFormat="1" hidden="1" outlineLevel="3">
      <c r="A375" s="115"/>
      <c r="B375" s="115"/>
      <c r="C375" s="116"/>
      <c r="D375" s="117"/>
      <c r="E375" s="118" t="s">
        <v>946</v>
      </c>
      <c r="F375" s="189">
        <f t="shared" si="35"/>
        <v>0</v>
      </c>
      <c r="G375" s="199" t="s">
        <v>169</v>
      </c>
    </row>
    <row r="376" spans="1:7" s="118" customFormat="1" hidden="1" outlineLevel="3">
      <c r="A376" s="115"/>
      <c r="B376" s="115"/>
      <c r="C376" s="116"/>
      <c r="D376" s="117"/>
      <c r="E376" s="118" t="s">
        <v>947</v>
      </c>
      <c r="F376" s="189">
        <f t="shared" si="35"/>
        <v>0</v>
      </c>
      <c r="G376" s="199" t="s">
        <v>169</v>
      </c>
    </row>
    <row r="377" spans="1:7" s="118" customFormat="1" hidden="1" outlineLevel="3">
      <c r="A377" s="115"/>
      <c r="B377" s="115"/>
      <c r="C377" s="116"/>
      <c r="D377" s="117"/>
      <c r="E377" s="118" t="s">
        <v>948</v>
      </c>
      <c r="F377" s="189">
        <f t="shared" si="35"/>
        <v>0</v>
      </c>
      <c r="G377" s="199" t="s">
        <v>169</v>
      </c>
    </row>
    <row r="378" spans="1:7" s="101" customFormat="1" hidden="1" outlineLevel="3">
      <c r="A378" s="98"/>
      <c r="B378" s="98"/>
      <c r="C378" s="99"/>
      <c r="D378" s="100"/>
      <c r="E378" s="101" t="s">
        <v>949</v>
      </c>
      <c r="F378" s="196">
        <f xml:space="preserve"> SUM(F372:F377)</f>
        <v>0</v>
      </c>
      <c r="G378" s="200" t="s">
        <v>169</v>
      </c>
    </row>
    <row r="379" spans="1:7" s="101" customFormat="1" hidden="1" outlineLevel="3">
      <c r="A379" s="98"/>
      <c r="B379" s="98"/>
      <c r="C379" s="99"/>
      <c r="D379" s="100"/>
      <c r="F379" s="196"/>
      <c r="G379" s="200"/>
    </row>
    <row r="380" spans="1:7" hidden="1" outlineLevel="3">
      <c r="E380" s="24" t="str">
        <f xml:space="preserve"> E$354</f>
        <v>Pre 2020 RCV - Closing RCV at 31 March 2025 (from PR19 FD as updated by the CMA redetermination and IDoKs) - RPI inflated RCV in 2022-23 FYA prices (Total)</v>
      </c>
      <c r="F380" s="189">
        <f t="shared" ref="F380:G380" si="36" xml:space="preserve"> F$354</f>
        <v>6956.7095613090851</v>
      </c>
      <c r="G380" s="198" t="str">
        <f t="shared" si="36"/>
        <v>£m</v>
      </c>
    </row>
    <row r="381" spans="1:7" hidden="1" outlineLevel="3">
      <c r="E381" s="24" t="str">
        <f xml:space="preserve"> E$362</f>
        <v>Pre 2020 RCV - Closing RCV at 31 March 2025 (from PR19 FD as updated by the CMA redetermination and IDoKs) - CPIH inflated RCV in 2022-23 FYA prices (Total)</v>
      </c>
      <c r="F381" s="189">
        <f t="shared" ref="F381:G381" si="37" xml:space="preserve"> F$362</f>
        <v>6568.202288194886</v>
      </c>
      <c r="G381" s="198" t="str">
        <f t="shared" si="37"/>
        <v>£m</v>
      </c>
    </row>
    <row r="382" spans="1:7" hidden="1" outlineLevel="3">
      <c r="E382" s="24" t="str">
        <f xml:space="preserve"> E$370</f>
        <v>2020-25 RCV - Closing RCV at 31 March 2025 (from PR19 FD as updated by the CMA redetermination and IDoKs) - Post 2020 investment RCV in 2022-23 FYA prices (Total)</v>
      </c>
      <c r="F382" s="189">
        <f t="shared" ref="F382:G382" si="38" xml:space="preserve"> F$370</f>
        <v>4768.2377667147566</v>
      </c>
      <c r="G382" s="198" t="str">
        <f t="shared" si="38"/>
        <v>£m</v>
      </c>
    </row>
    <row r="383" spans="1:7" hidden="1" outlineLevel="3">
      <c r="E383" s="24" t="str">
        <f xml:space="preserve"> E$378</f>
        <v>2020-25 RCV - Closing RCV at 31 March 2025 (from PR19 FD as updated by the CMA redetermination and IDoKs) - Other adjustment RCV in 2022-23 FYA prices (Total)</v>
      </c>
      <c r="F383" s="189">
        <f t="shared" ref="F383:G383" si="39" xml:space="preserve"> F$378</f>
        <v>0</v>
      </c>
      <c r="G383" s="198" t="str">
        <f t="shared" si="39"/>
        <v>£m</v>
      </c>
    </row>
    <row r="384" spans="1:7" s="101" customFormat="1" hidden="1" outlineLevel="3">
      <c r="A384" s="98"/>
      <c r="B384" s="98"/>
      <c r="C384" s="99"/>
      <c r="D384" s="100"/>
      <c r="E384" s="101" t="s">
        <v>950</v>
      </c>
      <c r="F384" s="196">
        <f xml:space="preserve"> SUM(F380:F383)</f>
        <v>18293.149616218729</v>
      </c>
      <c r="G384" s="200" t="s">
        <v>169</v>
      </c>
    </row>
    <row r="385" spans="1:7" s="118" customFormat="1" hidden="1" outlineLevel="3">
      <c r="A385" s="115"/>
      <c r="B385" s="115"/>
      <c r="C385" s="116"/>
      <c r="D385" s="117"/>
      <c r="F385" s="189"/>
      <c r="G385" s="199"/>
    </row>
    <row r="386" spans="1:7" hidden="1" outlineLevel="2">
      <c r="F386" s="189"/>
      <c r="G386" s="198"/>
    </row>
    <row r="387" spans="1:7" hidden="1" outlineLevel="2">
      <c r="B387" s="10" t="s">
        <v>780</v>
      </c>
      <c r="F387" s="189"/>
      <c r="G387" s="198"/>
    </row>
    <row r="388" spans="1:7" hidden="1" outlineLevel="3">
      <c r="F388" s="189"/>
      <c r="G388" s="198"/>
    </row>
    <row r="389" spans="1:7" hidden="1" outlineLevel="3">
      <c r="E389" s="24" t="s">
        <v>951</v>
      </c>
      <c r="F389" s="189">
        <f t="shared" ref="F389:F394" si="40" xml:space="preserve"> IF(F87 = "n/a", 0, F87 * $F$342)</f>
        <v>-2.4793299216376141E-2</v>
      </c>
      <c r="G389" s="198" t="s">
        <v>169</v>
      </c>
    </row>
    <row r="390" spans="1:7" hidden="1" outlineLevel="3">
      <c r="E390" s="24" t="s">
        <v>952</v>
      </c>
      <c r="F390" s="189">
        <f t="shared" si="40"/>
        <v>0</v>
      </c>
      <c r="G390" s="198" t="s">
        <v>169</v>
      </c>
    </row>
    <row r="391" spans="1:7" hidden="1" outlineLevel="3">
      <c r="E391" s="24" t="s">
        <v>953</v>
      </c>
      <c r="F391" s="189">
        <f t="shared" si="40"/>
        <v>0</v>
      </c>
      <c r="G391" s="198" t="s">
        <v>169</v>
      </c>
    </row>
    <row r="392" spans="1:7" hidden="1" outlineLevel="3">
      <c r="E392" s="24" t="s">
        <v>954</v>
      </c>
      <c r="F392" s="189">
        <f t="shared" si="40"/>
        <v>0</v>
      </c>
      <c r="G392" s="198" t="s">
        <v>169</v>
      </c>
    </row>
    <row r="393" spans="1:7" hidden="1" outlineLevel="3">
      <c r="A393" s="115"/>
      <c r="E393" s="24" t="s">
        <v>955</v>
      </c>
      <c r="F393" s="189">
        <f t="shared" si="40"/>
        <v>0</v>
      </c>
      <c r="G393" s="198" t="s">
        <v>169</v>
      </c>
    </row>
    <row r="394" spans="1:7" hidden="1" outlineLevel="3">
      <c r="A394" s="115"/>
      <c r="E394" s="24" t="s">
        <v>956</v>
      </c>
      <c r="F394" s="189">
        <f t="shared" si="40"/>
        <v>0</v>
      </c>
      <c r="G394" s="198" t="s">
        <v>169</v>
      </c>
    </row>
    <row r="395" spans="1:7" s="101" customFormat="1" hidden="1" outlineLevel="3">
      <c r="A395" s="98"/>
      <c r="B395" s="98"/>
      <c r="C395" s="99"/>
      <c r="D395" s="100"/>
      <c r="E395" s="101" t="s">
        <v>957</v>
      </c>
      <c r="F395" s="196">
        <f xml:space="preserve"> SUM(F389:F394)</f>
        <v>-2.4793299216376141E-2</v>
      </c>
      <c r="G395" s="200" t="s">
        <v>169</v>
      </c>
    </row>
    <row r="396" spans="1:7" hidden="1" outlineLevel="3">
      <c r="F396" s="187"/>
      <c r="G396" s="198"/>
    </row>
    <row r="397" spans="1:7" hidden="1" outlineLevel="3">
      <c r="A397" s="115"/>
      <c r="E397" s="24" t="s">
        <v>958</v>
      </c>
      <c r="F397" s="189">
        <f t="shared" ref="F397:F402" si="41" xml:space="preserve"> IF(F94 = "n/a", 0, F94 * $F$342)</f>
        <v>0</v>
      </c>
      <c r="G397" s="198" t="s">
        <v>169</v>
      </c>
    </row>
    <row r="398" spans="1:7" hidden="1" outlineLevel="3">
      <c r="A398" s="115"/>
      <c r="E398" s="24" t="s">
        <v>959</v>
      </c>
      <c r="F398" s="189">
        <f t="shared" si="41"/>
        <v>4.0342239724932032</v>
      </c>
      <c r="G398" s="198" t="s">
        <v>169</v>
      </c>
    </row>
    <row r="399" spans="1:7" hidden="1" outlineLevel="3">
      <c r="A399" s="115"/>
      <c r="E399" s="24" t="s">
        <v>960</v>
      </c>
      <c r="F399" s="189">
        <f t="shared" si="41"/>
        <v>8.3270066368143283</v>
      </c>
      <c r="G399" s="198" t="s">
        <v>169</v>
      </c>
    </row>
    <row r="400" spans="1:7" hidden="1" outlineLevel="3">
      <c r="A400" s="115"/>
      <c r="E400" s="24" t="s">
        <v>961</v>
      </c>
      <c r="F400" s="189">
        <f t="shared" si="41"/>
        <v>0</v>
      </c>
      <c r="G400" s="198" t="s">
        <v>169</v>
      </c>
    </row>
    <row r="401" spans="1:7" hidden="1" outlineLevel="3">
      <c r="A401" s="115"/>
      <c r="E401" s="24" t="s">
        <v>962</v>
      </c>
      <c r="F401" s="189">
        <f t="shared" si="41"/>
        <v>-8.3140196705581317</v>
      </c>
      <c r="G401" s="198" t="s">
        <v>169</v>
      </c>
    </row>
    <row r="402" spans="1:7" hidden="1" outlineLevel="3">
      <c r="A402" s="115"/>
      <c r="E402" s="24" t="s">
        <v>963</v>
      </c>
      <c r="F402" s="189">
        <f t="shared" si="41"/>
        <v>0</v>
      </c>
      <c r="G402" s="198" t="s">
        <v>169</v>
      </c>
    </row>
    <row r="403" spans="1:7" s="101" customFormat="1" hidden="1" outlineLevel="3">
      <c r="A403" s="98"/>
      <c r="B403" s="98"/>
      <c r="C403" s="99"/>
      <c r="D403" s="100"/>
      <c r="E403" s="101" t="s">
        <v>964</v>
      </c>
      <c r="F403" s="196">
        <f xml:space="preserve"> SUM(F397:F402)</f>
        <v>4.0472109387493997</v>
      </c>
      <c r="G403" s="200" t="s">
        <v>169</v>
      </c>
    </row>
    <row r="404" spans="1:7" hidden="1" outlineLevel="3">
      <c r="A404" s="115"/>
      <c r="F404" s="189"/>
      <c r="G404" s="198"/>
    </row>
    <row r="405" spans="1:7" hidden="1" outlineLevel="3">
      <c r="A405" s="115"/>
      <c r="E405" s="24" t="s">
        <v>965</v>
      </c>
      <c r="F405" s="189">
        <f t="shared" ref="F405:F410" si="42" xml:space="preserve"> IF(F101 = "n/a", 0, F101 * $F$342)</f>
        <v>0</v>
      </c>
      <c r="G405" s="198" t="s">
        <v>169</v>
      </c>
    </row>
    <row r="406" spans="1:7" hidden="1" outlineLevel="3">
      <c r="A406" s="115"/>
      <c r="E406" s="24" t="s">
        <v>966</v>
      </c>
      <c r="F406" s="189">
        <f t="shared" si="42"/>
        <v>6.3848648648648654</v>
      </c>
      <c r="G406" s="198" t="s">
        <v>169</v>
      </c>
    </row>
    <row r="407" spans="1:7" hidden="1" outlineLevel="3">
      <c r="E407" s="24" t="s">
        <v>967</v>
      </c>
      <c r="F407" s="189">
        <f t="shared" si="42"/>
        <v>7.2183919718535101</v>
      </c>
      <c r="G407" s="198" t="s">
        <v>169</v>
      </c>
    </row>
    <row r="408" spans="1:7" hidden="1" outlineLevel="3">
      <c r="A408" s="115"/>
      <c r="E408" s="24" t="s">
        <v>968</v>
      </c>
      <c r="F408" s="189">
        <f t="shared" si="42"/>
        <v>0</v>
      </c>
      <c r="G408" s="198" t="s">
        <v>169</v>
      </c>
    </row>
    <row r="409" spans="1:7" hidden="1" outlineLevel="3">
      <c r="A409" s="115"/>
      <c r="E409" s="24" t="s">
        <v>969</v>
      </c>
      <c r="F409" s="189">
        <f t="shared" si="42"/>
        <v>0</v>
      </c>
      <c r="G409" s="198" t="s">
        <v>169</v>
      </c>
    </row>
    <row r="410" spans="1:7" hidden="1" outlineLevel="3">
      <c r="A410" s="115"/>
      <c r="E410" s="24" t="s">
        <v>970</v>
      </c>
      <c r="F410" s="189">
        <f t="shared" si="42"/>
        <v>0</v>
      </c>
      <c r="G410" s="198" t="s">
        <v>169</v>
      </c>
    </row>
    <row r="411" spans="1:7" s="101" customFormat="1" hidden="1" outlineLevel="3">
      <c r="A411" s="98"/>
      <c r="B411" s="98"/>
      <c r="C411" s="99"/>
      <c r="D411" s="100"/>
      <c r="E411" s="101" t="s">
        <v>971</v>
      </c>
      <c r="F411" s="196">
        <f xml:space="preserve"> SUM(F405:F410)</f>
        <v>13.603256836718376</v>
      </c>
      <c r="G411" s="200" t="s">
        <v>169</v>
      </c>
    </row>
    <row r="412" spans="1:7" hidden="1" outlineLevel="3">
      <c r="A412" s="115"/>
      <c r="F412" s="189"/>
      <c r="G412" s="198"/>
    </row>
    <row r="413" spans="1:7" hidden="1" outlineLevel="3">
      <c r="A413" s="115"/>
      <c r="E413" s="24" t="s">
        <v>972</v>
      </c>
      <c r="F413" s="189">
        <f t="shared" ref="F413:F418" si="43" xml:space="preserve"> IF(F108 = "n/a", 0, F108 * $F$342)</f>
        <v>1.0566667999360306</v>
      </c>
      <c r="G413" s="198" t="s">
        <v>169</v>
      </c>
    </row>
    <row r="414" spans="1:7" hidden="1" outlineLevel="3">
      <c r="A414" s="115"/>
      <c r="E414" s="24" t="s">
        <v>973</v>
      </c>
      <c r="F414" s="189">
        <f t="shared" si="43"/>
        <v>21.13569726531265</v>
      </c>
      <c r="G414" s="198" t="s">
        <v>169</v>
      </c>
    </row>
    <row r="415" spans="1:7" hidden="1" outlineLevel="3">
      <c r="A415" s="115"/>
      <c r="E415" s="24" t="s">
        <v>974</v>
      </c>
      <c r="F415" s="189">
        <f t="shared" si="43"/>
        <v>28.061292179753718</v>
      </c>
      <c r="G415" s="198" t="s">
        <v>169</v>
      </c>
    </row>
    <row r="416" spans="1:7" hidden="1" outlineLevel="3">
      <c r="A416" s="115"/>
      <c r="E416" s="24" t="s">
        <v>975</v>
      </c>
      <c r="F416" s="189">
        <f t="shared" si="43"/>
        <v>5.4013973292819442</v>
      </c>
      <c r="G416" s="198" t="s">
        <v>169</v>
      </c>
    </row>
    <row r="417" spans="1:7" hidden="1" outlineLevel="3">
      <c r="A417" s="115"/>
      <c r="E417" s="24" t="s">
        <v>976</v>
      </c>
      <c r="F417" s="189">
        <f t="shared" si="43"/>
        <v>4.6635015192707501</v>
      </c>
      <c r="G417" s="198" t="s">
        <v>169</v>
      </c>
    </row>
    <row r="418" spans="1:7" hidden="1" outlineLevel="3">
      <c r="A418" s="115"/>
      <c r="E418" s="24" t="s">
        <v>977</v>
      </c>
      <c r="F418" s="189">
        <f t="shared" si="43"/>
        <v>0</v>
      </c>
      <c r="G418" s="198" t="s">
        <v>169</v>
      </c>
    </row>
    <row r="419" spans="1:7" s="101" customFormat="1" hidden="1" outlineLevel="3">
      <c r="A419" s="98"/>
      <c r="B419" s="98"/>
      <c r="C419" s="99"/>
      <c r="D419" s="100"/>
      <c r="E419" s="101" t="s">
        <v>978</v>
      </c>
      <c r="F419" s="196">
        <f xml:space="preserve"> SUM(F413:F418)</f>
        <v>60.318555093555098</v>
      </c>
      <c r="G419" s="200" t="s">
        <v>169</v>
      </c>
    </row>
    <row r="420" spans="1:7" hidden="1" outlineLevel="3">
      <c r="F420" s="187"/>
      <c r="G420" s="198"/>
    </row>
    <row r="421" spans="1:7" hidden="1" outlineLevel="3">
      <c r="A421" s="115"/>
      <c r="E421" s="24" t="s">
        <v>979</v>
      </c>
      <c r="F421" s="189">
        <f t="shared" ref="F421:F426" si="44" xml:space="preserve"> IF(F115 = "n/a", 0, F115 * $F$342)</f>
        <v>0</v>
      </c>
      <c r="G421" s="198" t="s">
        <v>169</v>
      </c>
    </row>
    <row r="422" spans="1:7" hidden="1" outlineLevel="3">
      <c r="A422" s="115"/>
      <c r="E422" s="24" t="s">
        <v>980</v>
      </c>
      <c r="F422" s="189">
        <f t="shared" si="44"/>
        <v>0</v>
      </c>
      <c r="G422" s="198" t="s">
        <v>169</v>
      </c>
    </row>
    <row r="423" spans="1:7" hidden="1" outlineLevel="3">
      <c r="A423" s="115"/>
      <c r="E423" s="24" t="s">
        <v>981</v>
      </c>
      <c r="F423" s="189">
        <f t="shared" si="44"/>
        <v>-9.6788317607548375</v>
      </c>
      <c r="G423" s="198" t="s">
        <v>169</v>
      </c>
    </row>
    <row r="424" spans="1:7" hidden="1" outlineLevel="3">
      <c r="A424" s="115"/>
      <c r="E424" s="24" t="s">
        <v>982</v>
      </c>
      <c r="F424" s="189">
        <f t="shared" si="44"/>
        <v>0</v>
      </c>
      <c r="G424" s="198" t="s">
        <v>169</v>
      </c>
    </row>
    <row r="425" spans="1:7" hidden="1" outlineLevel="3">
      <c r="A425" s="115"/>
      <c r="E425" s="24" t="s">
        <v>983</v>
      </c>
      <c r="F425" s="189">
        <f t="shared" si="44"/>
        <v>0</v>
      </c>
      <c r="G425" s="198" t="s">
        <v>169</v>
      </c>
    </row>
    <row r="426" spans="1:7" hidden="1" outlineLevel="3">
      <c r="A426" s="115"/>
      <c r="E426" s="24" t="s">
        <v>984</v>
      </c>
      <c r="F426" s="189">
        <f t="shared" si="44"/>
        <v>0</v>
      </c>
      <c r="G426" s="198" t="s">
        <v>169</v>
      </c>
    </row>
    <row r="427" spans="1:7" s="101" customFormat="1" hidden="1" outlineLevel="3">
      <c r="A427" s="98"/>
      <c r="B427" s="98"/>
      <c r="C427" s="99"/>
      <c r="D427" s="100"/>
      <c r="E427" s="101" t="s">
        <v>985</v>
      </c>
      <c r="F427" s="196">
        <f xml:space="preserve"> SUM(F421:F426)</f>
        <v>-9.6788317607548375</v>
      </c>
      <c r="G427" s="200" t="s">
        <v>169</v>
      </c>
    </row>
    <row r="428" spans="1:7" hidden="1" outlineLevel="3">
      <c r="A428" s="115"/>
      <c r="F428" s="189"/>
      <c r="G428" s="198"/>
    </row>
    <row r="429" spans="1:7" hidden="1" outlineLevel="3">
      <c r="A429" s="115"/>
      <c r="E429" s="24" t="s">
        <v>986</v>
      </c>
      <c r="F429" s="189">
        <f t="shared" ref="F429:F434" si="45" xml:space="preserve"> IF(F122 = "n/a", 0, F122 * $F$342)</f>
        <v>0</v>
      </c>
      <c r="G429" s="198" t="s">
        <v>169</v>
      </c>
    </row>
    <row r="430" spans="1:7" hidden="1" outlineLevel="3">
      <c r="A430" s="115"/>
      <c r="E430" s="24" t="s">
        <v>987</v>
      </c>
      <c r="F430" s="189">
        <f t="shared" si="45"/>
        <v>0</v>
      </c>
      <c r="G430" s="198" t="s">
        <v>169</v>
      </c>
    </row>
    <row r="431" spans="1:7" hidden="1" outlineLevel="3">
      <c r="E431" s="24" t="s">
        <v>988</v>
      </c>
      <c r="F431" s="189">
        <f t="shared" si="45"/>
        <v>0</v>
      </c>
      <c r="G431" s="198" t="s">
        <v>169</v>
      </c>
    </row>
    <row r="432" spans="1:7" hidden="1" outlineLevel="3">
      <c r="A432" s="115"/>
      <c r="E432" s="24" t="s">
        <v>989</v>
      </c>
      <c r="F432" s="189">
        <f t="shared" si="45"/>
        <v>0</v>
      </c>
      <c r="G432" s="198" t="s">
        <v>169</v>
      </c>
    </row>
    <row r="433" spans="1:7" hidden="1" outlineLevel="3">
      <c r="A433" s="115"/>
      <c r="E433" s="24" t="s">
        <v>990</v>
      </c>
      <c r="F433" s="189">
        <f t="shared" si="45"/>
        <v>0</v>
      </c>
      <c r="G433" s="198" t="s">
        <v>169</v>
      </c>
    </row>
    <row r="434" spans="1:7" hidden="1" outlineLevel="3">
      <c r="A434" s="115"/>
      <c r="E434" s="24" t="s">
        <v>991</v>
      </c>
      <c r="F434" s="189">
        <f t="shared" si="45"/>
        <v>0</v>
      </c>
      <c r="G434" s="198" t="s">
        <v>169</v>
      </c>
    </row>
    <row r="435" spans="1:7" s="101" customFormat="1" hidden="1" outlineLevel="3">
      <c r="A435" s="98"/>
      <c r="B435" s="98"/>
      <c r="C435" s="99"/>
      <c r="D435" s="100"/>
      <c r="E435" s="101" t="s">
        <v>992</v>
      </c>
      <c r="F435" s="196">
        <f xml:space="preserve"> SUM(F429:F434)</f>
        <v>0</v>
      </c>
      <c r="G435" s="200" t="s">
        <v>169</v>
      </c>
    </row>
    <row r="436" spans="1:7" hidden="1" outlineLevel="3">
      <c r="A436" s="115"/>
      <c r="F436" s="189"/>
      <c r="G436" s="198"/>
    </row>
    <row r="437" spans="1:7" hidden="1" outlineLevel="2">
      <c r="A437" s="115"/>
      <c r="F437" s="189"/>
      <c r="G437" s="198"/>
    </row>
    <row r="438" spans="1:7" hidden="1" outlineLevel="2">
      <c r="A438" s="115"/>
      <c r="B438" s="10" t="s">
        <v>823</v>
      </c>
      <c r="F438" s="189"/>
      <c r="G438" s="198"/>
    </row>
    <row r="439" spans="1:7" hidden="1" outlineLevel="3">
      <c r="A439" s="115"/>
      <c r="F439" s="189"/>
      <c r="G439" s="198"/>
    </row>
    <row r="440" spans="1:7" hidden="1" outlineLevel="3">
      <c r="A440" s="115"/>
      <c r="E440" s="24" t="s">
        <v>993</v>
      </c>
      <c r="F440" s="189">
        <f t="shared" ref="F440:F445" si="46" xml:space="preserve"> IF(F131 = "n/a", 0, F131 * $F$342)</f>
        <v>0</v>
      </c>
      <c r="G440" s="198" t="s">
        <v>169</v>
      </c>
    </row>
    <row r="441" spans="1:7" hidden="1" outlineLevel="3">
      <c r="A441" s="115"/>
      <c r="E441" s="24" t="s">
        <v>994</v>
      </c>
      <c r="F441" s="189">
        <f t="shared" si="46"/>
        <v>0</v>
      </c>
      <c r="G441" s="198" t="s">
        <v>169</v>
      </c>
    </row>
    <row r="442" spans="1:7" hidden="1" outlineLevel="3">
      <c r="A442" s="115"/>
      <c r="E442" s="24" t="s">
        <v>995</v>
      </c>
      <c r="F442" s="189">
        <f t="shared" si="46"/>
        <v>0</v>
      </c>
      <c r="G442" s="198" t="s">
        <v>169</v>
      </c>
    </row>
    <row r="443" spans="1:7" hidden="1" outlineLevel="3">
      <c r="E443" s="24" t="s">
        <v>996</v>
      </c>
      <c r="F443" s="189">
        <f t="shared" si="46"/>
        <v>0</v>
      </c>
      <c r="G443" s="198" t="s">
        <v>169</v>
      </c>
    </row>
    <row r="444" spans="1:7" hidden="1" outlineLevel="3">
      <c r="A444" s="115"/>
      <c r="E444" s="24" t="s">
        <v>997</v>
      </c>
      <c r="F444" s="189">
        <f t="shared" si="46"/>
        <v>0</v>
      </c>
      <c r="G444" s="198" t="s">
        <v>169</v>
      </c>
    </row>
    <row r="445" spans="1:7" hidden="1" outlineLevel="3">
      <c r="A445" s="115"/>
      <c r="E445" s="24" t="s">
        <v>998</v>
      </c>
      <c r="F445" s="189">
        <f t="shared" si="46"/>
        <v>0</v>
      </c>
      <c r="G445" s="198" t="s">
        <v>169</v>
      </c>
    </row>
    <row r="446" spans="1:7" s="101" customFormat="1" hidden="1" outlineLevel="3">
      <c r="A446" s="98"/>
      <c r="B446" s="98"/>
      <c r="C446" s="99"/>
      <c r="D446" s="100"/>
      <c r="E446" s="101" t="s">
        <v>999</v>
      </c>
      <c r="F446" s="196">
        <f xml:space="preserve"> SUM(F440:F445)</f>
        <v>0</v>
      </c>
      <c r="G446" s="200" t="s">
        <v>169</v>
      </c>
    </row>
    <row r="447" spans="1:7" hidden="1" outlineLevel="3">
      <c r="A447" s="115"/>
      <c r="F447" s="189"/>
      <c r="G447" s="198"/>
    </row>
    <row r="448" spans="1:7" hidden="1" outlineLevel="3">
      <c r="A448" s="115"/>
      <c r="E448" s="24" t="s">
        <v>1000</v>
      </c>
      <c r="F448" s="189">
        <f t="shared" ref="F448:F453" si="47" xml:space="preserve"> IF(F138 = "n/a", 0, F138 * $F$342)</f>
        <v>-32.569343648382109</v>
      </c>
      <c r="G448" s="198" t="s">
        <v>169</v>
      </c>
    </row>
    <row r="449" spans="1:7" hidden="1" outlineLevel="3">
      <c r="A449" s="115"/>
      <c r="E449" s="24" t="s">
        <v>1001</v>
      </c>
      <c r="F449" s="189">
        <f t="shared" si="47"/>
        <v>0</v>
      </c>
      <c r="G449" s="198" t="s">
        <v>169</v>
      </c>
    </row>
    <row r="450" spans="1:7" hidden="1" outlineLevel="3">
      <c r="A450" s="115"/>
      <c r="E450" s="24" t="s">
        <v>1002</v>
      </c>
      <c r="F450" s="189">
        <f t="shared" si="47"/>
        <v>-21.663637120848655</v>
      </c>
      <c r="G450" s="198" t="s">
        <v>169</v>
      </c>
    </row>
    <row r="451" spans="1:7" hidden="1" outlineLevel="3">
      <c r="A451" s="115"/>
      <c r="E451" s="24" t="s">
        <v>1003</v>
      </c>
      <c r="F451" s="189">
        <f t="shared" si="47"/>
        <v>0</v>
      </c>
      <c r="G451" s="198" t="s">
        <v>169</v>
      </c>
    </row>
    <row r="452" spans="1:7" hidden="1" outlineLevel="3">
      <c r="A452" s="115"/>
      <c r="E452" s="24" t="s">
        <v>1004</v>
      </c>
      <c r="F452" s="189">
        <f t="shared" si="47"/>
        <v>0</v>
      </c>
      <c r="G452" s="198" t="s">
        <v>169</v>
      </c>
    </row>
    <row r="453" spans="1:7" hidden="1" outlineLevel="3">
      <c r="A453" s="115"/>
      <c r="E453" s="24" t="s">
        <v>1005</v>
      </c>
      <c r="F453" s="189">
        <f t="shared" si="47"/>
        <v>0</v>
      </c>
      <c r="G453" s="198" t="s">
        <v>169</v>
      </c>
    </row>
    <row r="454" spans="1:7" s="101" customFormat="1" hidden="1" outlineLevel="3">
      <c r="A454" s="98"/>
      <c r="B454" s="98"/>
      <c r="C454" s="99"/>
      <c r="D454" s="100"/>
      <c r="E454" s="101" t="s">
        <v>1006</v>
      </c>
      <c r="F454" s="196">
        <f xml:space="preserve"> SUM(F448:F453)</f>
        <v>-54.232980769230764</v>
      </c>
      <c r="G454" s="200" t="s">
        <v>169</v>
      </c>
    </row>
    <row r="455" spans="1:7" hidden="1" outlineLevel="3">
      <c r="A455" s="115"/>
      <c r="F455" s="189"/>
      <c r="G455" s="198"/>
    </row>
    <row r="456" spans="1:7" hidden="1" outlineLevel="3">
      <c r="E456" s="24" t="s">
        <v>1007</v>
      </c>
      <c r="F456" s="189">
        <f t="shared" ref="F456:F461" si="48" xml:space="preserve"> IF(F145 = "n/a", 0, F145 * $F$342)</f>
        <v>19.613732670044747</v>
      </c>
      <c r="G456" s="198" t="s">
        <v>169</v>
      </c>
    </row>
    <row r="457" spans="1:7" hidden="1" outlineLevel="3">
      <c r="A457" s="115"/>
      <c r="E457" s="24" t="s">
        <v>1008</v>
      </c>
      <c r="F457" s="189">
        <f t="shared" si="48"/>
        <v>3.8214726192359376</v>
      </c>
      <c r="G457" s="198" t="s">
        <v>169</v>
      </c>
    </row>
    <row r="458" spans="1:7" hidden="1" outlineLevel="3">
      <c r="A458" s="115"/>
      <c r="E458" s="24" t="s">
        <v>1009</v>
      </c>
      <c r="F458" s="189">
        <f t="shared" si="48"/>
        <v>34.638102739295455</v>
      </c>
      <c r="G458" s="198" t="s">
        <v>169</v>
      </c>
    </row>
    <row r="459" spans="1:7" hidden="1" outlineLevel="3">
      <c r="A459" s="115"/>
      <c r="E459" s="24" t="s">
        <v>1010</v>
      </c>
      <c r="F459" s="189">
        <f t="shared" si="48"/>
        <v>-23.944941361585958</v>
      </c>
      <c r="G459" s="198" t="s">
        <v>169</v>
      </c>
    </row>
    <row r="460" spans="1:7" hidden="1" outlineLevel="3">
      <c r="A460" s="115"/>
      <c r="E460" s="24" t="s">
        <v>1011</v>
      </c>
      <c r="F460" s="189">
        <f t="shared" si="48"/>
        <v>0.65956904192659982</v>
      </c>
      <c r="G460" s="198" t="s">
        <v>169</v>
      </c>
    </row>
    <row r="461" spans="1:7" hidden="1" outlineLevel="3">
      <c r="A461" s="115"/>
      <c r="E461" s="24" t="s">
        <v>1012</v>
      </c>
      <c r="F461" s="189">
        <f t="shared" si="48"/>
        <v>0</v>
      </c>
      <c r="G461" s="198" t="s">
        <v>169</v>
      </c>
    </row>
    <row r="462" spans="1:7" s="101" customFormat="1" hidden="1" outlineLevel="3">
      <c r="A462" s="98"/>
      <c r="B462" s="98"/>
      <c r="C462" s="99"/>
      <c r="D462" s="100"/>
      <c r="E462" s="101" t="s">
        <v>1013</v>
      </c>
      <c r="F462" s="196">
        <f xml:space="preserve"> SUM(F456:F461)</f>
        <v>34.787935708916777</v>
      </c>
      <c r="G462" s="200" t="s">
        <v>169</v>
      </c>
    </row>
    <row r="463" spans="1:7" hidden="1" outlineLevel="3">
      <c r="A463" s="115"/>
      <c r="F463" s="189"/>
      <c r="G463" s="198"/>
    </row>
    <row r="464" spans="1:7" hidden="1" outlineLevel="3">
      <c r="A464" s="115"/>
      <c r="E464" s="24" t="s">
        <v>1014</v>
      </c>
      <c r="F464" s="189">
        <f t="shared" ref="F464:F469" si="49" xml:space="preserve"> IF(F152 = "n/a", 0, F152 * $F$342)</f>
        <v>-1.5607152407824412</v>
      </c>
      <c r="G464" s="198" t="s">
        <v>169</v>
      </c>
    </row>
    <row r="465" spans="1:7" hidden="1" outlineLevel="3">
      <c r="A465" s="115"/>
      <c r="E465" s="24" t="s">
        <v>1015</v>
      </c>
      <c r="F465" s="189">
        <f t="shared" si="49"/>
        <v>-1.716131966751127</v>
      </c>
      <c r="G465" s="198" t="s">
        <v>169</v>
      </c>
    </row>
    <row r="466" spans="1:7" hidden="1" outlineLevel="3">
      <c r="A466" s="115"/>
      <c r="E466" s="24" t="s">
        <v>1016</v>
      </c>
      <c r="F466" s="189">
        <f t="shared" si="49"/>
        <v>-5.1580333049452571</v>
      </c>
      <c r="G466" s="198" t="s">
        <v>169</v>
      </c>
    </row>
    <row r="467" spans="1:7" hidden="1" outlineLevel="3">
      <c r="E467" s="24" t="s">
        <v>1017</v>
      </c>
      <c r="F467" s="189">
        <f t="shared" si="49"/>
        <v>0</v>
      </c>
      <c r="G467" s="198" t="s">
        <v>169</v>
      </c>
    </row>
    <row r="468" spans="1:7" hidden="1" outlineLevel="3">
      <c r="A468" s="115"/>
      <c r="E468" s="24" t="s">
        <v>1018</v>
      </c>
      <c r="F468" s="189">
        <f t="shared" si="49"/>
        <v>521.41310907980596</v>
      </c>
      <c r="G468" s="198" t="s">
        <v>169</v>
      </c>
    </row>
    <row r="469" spans="1:7" hidden="1" outlineLevel="3">
      <c r="A469" s="115"/>
      <c r="E469" s="24" t="s">
        <v>1019</v>
      </c>
      <c r="F469" s="189">
        <f t="shared" si="49"/>
        <v>0</v>
      </c>
      <c r="G469" s="198" t="s">
        <v>169</v>
      </c>
    </row>
    <row r="470" spans="1:7" s="101" customFormat="1" hidden="1" outlineLevel="3">
      <c r="A470" s="98"/>
      <c r="B470" s="98"/>
      <c r="C470" s="99"/>
      <c r="D470" s="100"/>
      <c r="E470" s="101" t="s">
        <v>1020</v>
      </c>
      <c r="F470" s="196">
        <f xml:space="preserve"> SUM(F464:F469)</f>
        <v>512.97822856732716</v>
      </c>
      <c r="G470" s="200" t="s">
        <v>169</v>
      </c>
    </row>
    <row r="471" spans="1:7" hidden="1" outlineLevel="3">
      <c r="A471" s="115"/>
      <c r="F471" s="189"/>
      <c r="G471" s="198"/>
    </row>
    <row r="472" spans="1:7" hidden="1" outlineLevel="3">
      <c r="A472" s="115"/>
      <c r="E472" s="24" t="s">
        <v>1021</v>
      </c>
      <c r="F472" s="189">
        <f t="shared" ref="F472:F477" si="50" xml:space="preserve"> IF(F159 = "n/a", 0, F159 * $F$342)</f>
        <v>7.5164973729922808</v>
      </c>
      <c r="G472" s="198" t="s">
        <v>169</v>
      </c>
    </row>
    <row r="473" spans="1:7" hidden="1" outlineLevel="3">
      <c r="A473" s="115"/>
      <c r="E473" s="24" t="s">
        <v>1022</v>
      </c>
      <c r="F473" s="189">
        <f t="shared" si="50"/>
        <v>148.89265740569482</v>
      </c>
      <c r="G473" s="198" t="s">
        <v>169</v>
      </c>
    </row>
    <row r="474" spans="1:7" hidden="1" outlineLevel="3">
      <c r="A474" s="115"/>
      <c r="E474" s="24" t="s">
        <v>1023</v>
      </c>
      <c r="F474" s="189">
        <f t="shared" si="50"/>
        <v>117.99636068129918</v>
      </c>
      <c r="G474" s="198" t="s">
        <v>169</v>
      </c>
    </row>
    <row r="475" spans="1:7" hidden="1" outlineLevel="3">
      <c r="A475" s="115"/>
      <c r="E475" s="24" t="s">
        <v>1024</v>
      </c>
      <c r="F475" s="189">
        <f t="shared" si="50"/>
        <v>36.988653082947721</v>
      </c>
      <c r="G475" s="198" t="s">
        <v>169</v>
      </c>
    </row>
    <row r="476" spans="1:7" hidden="1" outlineLevel="3">
      <c r="A476" s="115"/>
      <c r="E476" s="24" t="s">
        <v>1025</v>
      </c>
      <c r="F476" s="189">
        <f t="shared" si="50"/>
        <v>39.962580215093659</v>
      </c>
      <c r="G476" s="198" t="s">
        <v>169</v>
      </c>
    </row>
    <row r="477" spans="1:7" hidden="1" outlineLevel="3">
      <c r="A477" s="115"/>
      <c r="E477" s="24" t="s">
        <v>1026</v>
      </c>
      <c r="F477" s="189">
        <f t="shared" si="50"/>
        <v>0</v>
      </c>
      <c r="G477" s="198" t="s">
        <v>169</v>
      </c>
    </row>
    <row r="478" spans="1:7" s="101" customFormat="1" hidden="1" outlineLevel="3">
      <c r="A478" s="98"/>
      <c r="B478" s="98"/>
      <c r="C478" s="99"/>
      <c r="D478" s="100"/>
      <c r="E478" s="101" t="s">
        <v>1027</v>
      </c>
      <c r="F478" s="196">
        <f xml:space="preserve"> SUM(F472:F477)</f>
        <v>351.35674875802772</v>
      </c>
      <c r="G478" s="200" t="s">
        <v>169</v>
      </c>
    </row>
    <row r="479" spans="1:7" hidden="1" outlineLevel="3">
      <c r="A479" s="115"/>
      <c r="F479" s="189"/>
      <c r="G479" s="198"/>
    </row>
    <row r="480" spans="1:7" hidden="1" outlineLevel="3">
      <c r="E480" s="24" t="s">
        <v>1028</v>
      </c>
      <c r="F480" s="189">
        <f t="shared" ref="F480:F485" si="51" xml:space="preserve"> IF(F166 = "n/a", 0, F166 * $F$342)</f>
        <v>-23.797954509835275</v>
      </c>
      <c r="G480" s="198" t="s">
        <v>169</v>
      </c>
    </row>
    <row r="481" spans="1:7" hidden="1" outlineLevel="3">
      <c r="A481" s="115"/>
      <c r="E481" s="24" t="s">
        <v>1029</v>
      </c>
      <c r="F481" s="189">
        <f t="shared" si="51"/>
        <v>-4.7574090916360152</v>
      </c>
      <c r="G481" s="198" t="s">
        <v>169</v>
      </c>
    </row>
    <row r="482" spans="1:7" hidden="1" outlineLevel="3">
      <c r="A482" s="115"/>
      <c r="E482" s="24" t="s">
        <v>1030</v>
      </c>
      <c r="F482" s="189">
        <f t="shared" si="51"/>
        <v>0</v>
      </c>
      <c r="G482" s="198" t="s">
        <v>169</v>
      </c>
    </row>
    <row r="483" spans="1:7" hidden="1" outlineLevel="3">
      <c r="A483" s="115"/>
      <c r="E483" s="24" t="s">
        <v>1031</v>
      </c>
      <c r="F483" s="189">
        <f t="shared" si="51"/>
        <v>0</v>
      </c>
      <c r="G483" s="198" t="s">
        <v>169</v>
      </c>
    </row>
    <row r="484" spans="1:7" hidden="1" outlineLevel="3">
      <c r="A484" s="115"/>
      <c r="E484" s="24" t="s">
        <v>1032</v>
      </c>
      <c r="F484" s="189">
        <f t="shared" si="51"/>
        <v>0</v>
      </c>
      <c r="G484" s="198" t="s">
        <v>169</v>
      </c>
    </row>
    <row r="485" spans="1:7" hidden="1" outlineLevel="3">
      <c r="A485" s="115"/>
      <c r="E485" s="24" t="s">
        <v>1033</v>
      </c>
      <c r="F485" s="189">
        <f t="shared" si="51"/>
        <v>0</v>
      </c>
      <c r="G485" s="198" t="s">
        <v>169</v>
      </c>
    </row>
    <row r="486" spans="1:7" s="101" customFormat="1" hidden="1" outlineLevel="3">
      <c r="A486" s="98"/>
      <c r="B486" s="98"/>
      <c r="C486" s="99"/>
      <c r="D486" s="100"/>
      <c r="E486" s="101" t="s">
        <v>1034</v>
      </c>
      <c r="F486" s="196">
        <f xml:space="preserve"> SUM(F480:F485)</f>
        <v>-28.555363601471292</v>
      </c>
      <c r="G486" s="200" t="s">
        <v>169</v>
      </c>
    </row>
    <row r="487" spans="1:7" hidden="1" outlineLevel="3">
      <c r="A487" s="115"/>
      <c r="F487" s="189"/>
      <c r="G487" s="198"/>
    </row>
    <row r="488" spans="1:7" hidden="1" outlineLevel="3">
      <c r="A488" s="115"/>
      <c r="E488" s="24" t="s">
        <v>1035</v>
      </c>
      <c r="F488" s="189">
        <f t="shared" ref="F488:F493" si="52" xml:space="preserve"> IF(F173 = "n/a", 0, F173 * $F$342)</f>
        <v>0</v>
      </c>
      <c r="G488" s="198" t="s">
        <v>169</v>
      </c>
    </row>
    <row r="489" spans="1:7" hidden="1" outlineLevel="3">
      <c r="A489" s="115"/>
      <c r="E489" s="24" t="s">
        <v>1036</v>
      </c>
      <c r="F489" s="189">
        <f t="shared" si="52"/>
        <v>0.80873380777226933</v>
      </c>
      <c r="G489" s="198" t="s">
        <v>169</v>
      </c>
    </row>
    <row r="490" spans="1:7" hidden="1" outlineLevel="3">
      <c r="A490" s="115"/>
      <c r="E490" s="24" t="s">
        <v>1037</v>
      </c>
      <c r="F490" s="189">
        <f t="shared" si="52"/>
        <v>0</v>
      </c>
      <c r="G490" s="198" t="s">
        <v>169</v>
      </c>
    </row>
    <row r="491" spans="1:7" hidden="1" outlineLevel="3">
      <c r="E491" s="24" t="s">
        <v>1038</v>
      </c>
      <c r="F491" s="189">
        <f t="shared" si="52"/>
        <v>0</v>
      </c>
      <c r="G491" s="198" t="s">
        <v>169</v>
      </c>
    </row>
    <row r="492" spans="1:7" hidden="1" outlineLevel="3">
      <c r="A492" s="115"/>
      <c r="E492" s="24" t="s">
        <v>1039</v>
      </c>
      <c r="F492" s="189">
        <f t="shared" si="52"/>
        <v>0</v>
      </c>
      <c r="G492" s="198" t="s">
        <v>169</v>
      </c>
    </row>
    <row r="493" spans="1:7" hidden="1" outlineLevel="3">
      <c r="A493" s="115"/>
      <c r="E493" s="24" t="s">
        <v>1040</v>
      </c>
      <c r="F493" s="189">
        <f t="shared" si="52"/>
        <v>0</v>
      </c>
      <c r="G493" s="198" t="s">
        <v>169</v>
      </c>
    </row>
    <row r="494" spans="1:7" s="101" customFormat="1" hidden="1" outlineLevel="3">
      <c r="A494" s="98"/>
      <c r="B494" s="98"/>
      <c r="C494" s="99"/>
      <c r="D494" s="100"/>
      <c r="E494" s="101" t="s">
        <v>1041</v>
      </c>
      <c r="F494" s="196">
        <f xml:space="preserve"> SUM(F488:F493)</f>
        <v>0.80873380777226933</v>
      </c>
      <c r="G494" s="200" t="s">
        <v>169</v>
      </c>
    </row>
    <row r="495" spans="1:7" hidden="1" outlineLevel="3">
      <c r="A495" s="115"/>
      <c r="F495" s="189"/>
      <c r="G495" s="198"/>
    </row>
    <row r="496" spans="1:7" hidden="1" outlineLevel="3">
      <c r="A496" s="115"/>
      <c r="E496" s="24" t="s">
        <v>1042</v>
      </c>
      <c r="F496" s="189">
        <f t="shared" ref="F496:F501" si="53" xml:space="preserve"> IF(F180 = "n/a", 0, F180 * $F$342)</f>
        <v>0</v>
      </c>
      <c r="G496" s="198" t="s">
        <v>169</v>
      </c>
    </row>
    <row r="497" spans="1:7" hidden="1" outlineLevel="3">
      <c r="A497" s="115"/>
      <c r="E497" s="24" t="s">
        <v>1043</v>
      </c>
      <c r="F497" s="189">
        <f t="shared" si="53"/>
        <v>0</v>
      </c>
      <c r="G497" s="198" t="s">
        <v>169</v>
      </c>
    </row>
    <row r="498" spans="1:7" hidden="1" outlineLevel="3">
      <c r="A498" s="115"/>
      <c r="E498" s="24" t="s">
        <v>1044</v>
      </c>
      <c r="F498" s="189">
        <f t="shared" si="53"/>
        <v>0</v>
      </c>
      <c r="G498" s="198" t="s">
        <v>169</v>
      </c>
    </row>
    <row r="499" spans="1:7" hidden="1" outlineLevel="3">
      <c r="A499" s="115"/>
      <c r="E499" s="24" t="s">
        <v>1045</v>
      </c>
      <c r="F499" s="189">
        <f t="shared" si="53"/>
        <v>0</v>
      </c>
      <c r="G499" s="198" t="s">
        <v>169</v>
      </c>
    </row>
    <row r="500" spans="1:7" hidden="1" outlineLevel="3">
      <c r="A500" s="115"/>
      <c r="E500" s="24" t="s">
        <v>1046</v>
      </c>
      <c r="F500" s="189">
        <f t="shared" si="53"/>
        <v>0</v>
      </c>
      <c r="G500" s="198" t="s">
        <v>169</v>
      </c>
    </row>
    <row r="501" spans="1:7" hidden="1" outlineLevel="3">
      <c r="A501" s="115"/>
      <c r="E501" s="24" t="s">
        <v>1047</v>
      </c>
      <c r="F501" s="189">
        <f t="shared" si="53"/>
        <v>0</v>
      </c>
      <c r="G501" s="198" t="s">
        <v>169</v>
      </c>
    </row>
    <row r="502" spans="1:7" s="101" customFormat="1" hidden="1" outlineLevel="3">
      <c r="A502" s="98"/>
      <c r="B502" s="98"/>
      <c r="C502" s="99"/>
      <c r="D502" s="100"/>
      <c r="E502" s="101" t="s">
        <v>1048</v>
      </c>
      <c r="F502" s="196">
        <f xml:space="preserve"> SUM(F496:F501)</f>
        <v>0</v>
      </c>
      <c r="G502" s="200" t="s">
        <v>169</v>
      </c>
    </row>
    <row r="503" spans="1:7" hidden="1" outlineLevel="3">
      <c r="A503" s="115"/>
      <c r="F503" s="189"/>
      <c r="G503" s="198"/>
    </row>
    <row r="504" spans="1:7" hidden="1" outlineLevel="3">
      <c r="E504" s="24" t="s">
        <v>1049</v>
      </c>
      <c r="F504" s="189">
        <f t="shared" ref="F504:F509" si="54" xml:space="preserve"> IF(F187 = "n/a", 0, F187 * $F$342)</f>
        <v>0</v>
      </c>
      <c r="G504" s="198" t="s">
        <v>169</v>
      </c>
    </row>
    <row r="505" spans="1:7" hidden="1" outlineLevel="3">
      <c r="A505" s="115"/>
      <c r="E505" s="24" t="s">
        <v>1050</v>
      </c>
      <c r="F505" s="189">
        <f t="shared" si="54"/>
        <v>0</v>
      </c>
      <c r="G505" s="198" t="s">
        <v>169</v>
      </c>
    </row>
    <row r="506" spans="1:7" hidden="1" outlineLevel="3">
      <c r="A506" s="115"/>
      <c r="E506" s="24" t="s">
        <v>1051</v>
      </c>
      <c r="F506" s="189">
        <f t="shared" si="54"/>
        <v>0</v>
      </c>
      <c r="G506" s="198" t="s">
        <v>169</v>
      </c>
    </row>
    <row r="507" spans="1:7" hidden="1" outlineLevel="3">
      <c r="A507" s="115"/>
      <c r="E507" s="24" t="s">
        <v>1052</v>
      </c>
      <c r="F507" s="189">
        <f t="shared" si="54"/>
        <v>0</v>
      </c>
      <c r="G507" s="198" t="s">
        <v>169</v>
      </c>
    </row>
    <row r="508" spans="1:7" hidden="1" outlineLevel="3">
      <c r="A508" s="115"/>
      <c r="E508" s="24" t="s">
        <v>1053</v>
      </c>
      <c r="F508" s="189">
        <f t="shared" si="54"/>
        <v>0</v>
      </c>
      <c r="G508" s="198" t="s">
        <v>169</v>
      </c>
    </row>
    <row r="509" spans="1:7" hidden="1" outlineLevel="3">
      <c r="A509" s="115"/>
      <c r="E509" s="24" t="s">
        <v>1054</v>
      </c>
      <c r="F509" s="189">
        <f t="shared" si="54"/>
        <v>0</v>
      </c>
      <c r="G509" s="198" t="s">
        <v>169</v>
      </c>
    </row>
    <row r="510" spans="1:7" s="101" customFormat="1" hidden="1" outlineLevel="3">
      <c r="A510" s="98"/>
      <c r="B510" s="98"/>
      <c r="C510" s="99"/>
      <c r="D510" s="100"/>
      <c r="E510" s="101" t="s">
        <v>1055</v>
      </c>
      <c r="F510" s="196">
        <f xml:space="preserve"> SUM(F504:F509)</f>
        <v>0</v>
      </c>
      <c r="G510" s="200" t="s">
        <v>169</v>
      </c>
    </row>
    <row r="511" spans="1:7" s="118" customFormat="1" hidden="1" outlineLevel="2">
      <c r="A511" s="115"/>
      <c r="B511" s="115"/>
      <c r="C511" s="116"/>
      <c r="D511" s="117"/>
      <c r="F511" s="189"/>
      <c r="G511" s="199"/>
    </row>
    <row r="512" spans="1:7" s="101" customFormat="1" hidden="1" outlineLevel="1">
      <c r="A512" s="131"/>
      <c r="B512" s="98"/>
      <c r="C512" s="99"/>
      <c r="D512" s="100"/>
      <c r="F512" s="196"/>
      <c r="G512" s="200"/>
    </row>
    <row r="513" spans="1:23">
      <c r="F513" s="187"/>
      <c r="G513" s="198"/>
    </row>
    <row r="514" spans="1:23" collapsed="1">
      <c r="A514" s="85" t="s">
        <v>1056</v>
      </c>
      <c r="B514" s="85"/>
      <c r="C514" s="84"/>
      <c r="D514" s="83"/>
      <c r="E514" s="82"/>
      <c r="F514" s="83"/>
      <c r="G514" s="201"/>
      <c r="H514" s="82"/>
      <c r="I514" s="82"/>
      <c r="J514" s="82"/>
      <c r="K514" s="82"/>
      <c r="L514" s="82"/>
      <c r="M514" s="82"/>
      <c r="N514" s="82"/>
      <c r="O514" s="82"/>
      <c r="P514" s="82"/>
      <c r="Q514" s="82"/>
      <c r="R514" s="82"/>
      <c r="S514" s="82"/>
      <c r="T514" s="82"/>
      <c r="U514" s="82"/>
      <c r="V514" s="82"/>
      <c r="W514" s="82"/>
    </row>
    <row r="515" spans="1:23" hidden="1" outlineLevel="1">
      <c r="F515" s="187"/>
      <c r="G515" s="198"/>
    </row>
    <row r="516" spans="1:23" hidden="1" outlineLevel="1">
      <c r="B516" s="10" t="s">
        <v>1057</v>
      </c>
      <c r="F516" s="187"/>
      <c r="G516" s="198"/>
    </row>
    <row r="517" spans="1:23" hidden="1" outlineLevel="2">
      <c r="F517" s="187"/>
      <c r="G517" s="198"/>
    </row>
    <row r="518" spans="1:23" hidden="1" outlineLevel="2">
      <c r="D518" s="19" t="s">
        <v>910</v>
      </c>
      <c r="F518" s="187"/>
      <c r="G518" s="198"/>
    </row>
    <row r="519" spans="1:23" hidden="1" outlineLevel="4">
      <c r="E519" s="24" t="str">
        <f xml:space="preserve"> E$348</f>
        <v>Pre 2020 RCV - Closing RCV at 31 March 2025 (from PR19 FD as updated by the CMA redetermination and IDoKs) - RPI inflated RCV in 2022-23 FYA prices (WR)</v>
      </c>
      <c r="F519" s="187">
        <f xml:space="preserve"> F$348</f>
        <v>148.82335212596541</v>
      </c>
      <c r="G519" s="198" t="str">
        <f xml:space="preserve"> G$348</f>
        <v>£m</v>
      </c>
    </row>
    <row r="520" spans="1:23" hidden="1" outlineLevel="4">
      <c r="E520" s="24" t="str">
        <f xml:space="preserve"> E$356</f>
        <v>Pre 2020 RCV - Closing RCV at 31 March 2025 (from PR19 FD as updated by the CMA redetermination and IDoKs) - CPI inflated RCV in 2022-23 FYA prices (WR)</v>
      </c>
      <c r="F520" s="189">
        <f xml:space="preserve"> F$356</f>
        <v>142.1958635843707</v>
      </c>
      <c r="G520" s="198" t="str">
        <f xml:space="preserve"> G$356</f>
        <v>£m</v>
      </c>
    </row>
    <row r="521" spans="1:23" hidden="1" outlineLevel="4">
      <c r="E521" s="24" t="str">
        <f xml:space="preserve"> E$389</f>
        <v>PR14 BYR ODI RCV adjustment in 2022-23 FYA prices (WR)</v>
      </c>
      <c r="F521" s="187">
        <f xml:space="preserve"> F$389</f>
        <v>-2.4793299216376141E-2</v>
      </c>
      <c r="G521" s="198" t="str">
        <f xml:space="preserve"> G$389</f>
        <v>£m</v>
      </c>
    </row>
    <row r="522" spans="1:23" hidden="1" outlineLevel="4">
      <c r="E522" s="24" t="str">
        <f xml:space="preserve"> E$397</f>
        <v>PR14 BYR Totex menu RCV adjustment in 2022-23 FYA prices (WR)</v>
      </c>
      <c r="F522" s="187">
        <f xml:space="preserve"> F$397</f>
        <v>0</v>
      </c>
      <c r="G522" s="198" t="str">
        <f xml:space="preserve"> G$397</f>
        <v>£m</v>
      </c>
    </row>
    <row r="523" spans="1:23" hidden="1" outlineLevel="4">
      <c r="E523" s="24" t="str">
        <f xml:space="preserve"> E$405</f>
        <v>PR14 BYR Land sales RCV adjustment in 2022-23 FYA prices (WR)</v>
      </c>
      <c r="F523" s="187">
        <f xml:space="preserve"> F$405</f>
        <v>0</v>
      </c>
      <c r="G523" s="198" t="str">
        <f xml:space="preserve"> G$405</f>
        <v>£m</v>
      </c>
    </row>
    <row r="524" spans="1:23" hidden="1" outlineLevel="4">
      <c r="E524" s="24" t="str">
        <f xml:space="preserve"> E$413</f>
        <v>PR14 BYR RPI-CPIH wedge RCV adjustment in 2022-23 FYA prices (WR)</v>
      </c>
      <c r="F524" s="187">
        <f xml:space="preserve"> F$413</f>
        <v>1.0566667999360306</v>
      </c>
      <c r="G524" s="198" t="str">
        <f xml:space="preserve"> G$413</f>
        <v>£m</v>
      </c>
    </row>
    <row r="525" spans="1:23" hidden="1" outlineLevel="4">
      <c r="E525" s="24" t="str">
        <f xml:space="preserve"> E$472</f>
        <v>PR19 RPI-CPIH wedge RCV adjustment in 2022-23 FYA prices (WR)</v>
      </c>
      <c r="F525" s="187">
        <f xml:space="preserve"> F$472</f>
        <v>7.5164973729922808</v>
      </c>
      <c r="G525" s="198" t="str">
        <f xml:space="preserve"> G$472</f>
        <v>£m</v>
      </c>
    </row>
    <row r="526" spans="1:23" hidden="1" outlineLevel="4">
      <c r="E526" s="24" t="str">
        <f xml:space="preserve"> E$421</f>
        <v>PR14 BYR Other RCV adjustment in 2022-23 FYA prices (WR)</v>
      </c>
      <c r="F526" s="187">
        <f xml:space="preserve"> F$421</f>
        <v>0</v>
      </c>
      <c r="G526" s="198" t="str">
        <f xml:space="preserve"> G$421</f>
        <v>£m</v>
      </c>
    </row>
    <row r="527" spans="1:23" hidden="1" outlineLevel="4">
      <c r="E527" s="24" t="str">
        <f xml:space="preserve"> E$429</f>
        <v>PR14 IFRS16 RCV adjustment in 2022-23 FYA prices (WR)</v>
      </c>
      <c r="F527" s="187">
        <f xml:space="preserve"> F$429</f>
        <v>0</v>
      </c>
      <c r="G527" s="198" t="str">
        <f xml:space="preserve"> G$429</f>
        <v>£m</v>
      </c>
    </row>
    <row r="528" spans="1:23" s="101" customFormat="1" hidden="1" outlineLevel="4">
      <c r="A528" s="98"/>
      <c r="B528" s="98"/>
      <c r="C528" s="99"/>
      <c r="D528" s="100"/>
      <c r="E528" s="141" t="s">
        <v>1058</v>
      </c>
      <c r="F528" s="190">
        <f xml:space="preserve"> SUM( F519:F527 )</f>
        <v>299.567586584048</v>
      </c>
      <c r="G528" s="202" t="s">
        <v>169</v>
      </c>
    </row>
    <row r="529" spans="1:7" hidden="1" outlineLevel="3">
      <c r="F529" s="187"/>
      <c r="G529" s="198"/>
    </row>
    <row r="530" spans="1:7" hidden="1" outlineLevel="2">
      <c r="D530" s="19" t="s">
        <v>912</v>
      </c>
      <c r="F530" s="187"/>
      <c r="G530" s="198"/>
    </row>
    <row r="531" spans="1:7" hidden="1" outlineLevel="4">
      <c r="E531" s="24" t="str">
        <f xml:space="preserve"> E$349</f>
        <v>Pre 2020 RCV - Closing RCV at 31 March 2025 (from PR19 FD as updated by the CMA redetermination and IDoKs) - RPI inflated RCV in 2022-23 FYA prices (WN)</v>
      </c>
      <c r="F531" s="187">
        <f xml:space="preserve"> F$349</f>
        <v>2948.0093296749301</v>
      </c>
      <c r="G531" s="198" t="str">
        <f xml:space="preserve"> G$349</f>
        <v>£m</v>
      </c>
    </row>
    <row r="532" spans="1:7" hidden="1" outlineLevel="4">
      <c r="E532" s="24" t="str">
        <f xml:space="preserve"> E$357</f>
        <v>Pre 2020 RCV - Closing RCV at 31 March 2025 (from PR19 FD as updated by the CMA redetermination and IDoKs) - CPI inflated RCV in 2022-23 FYA prices (WN)</v>
      </c>
      <c r="F532" s="187">
        <f xml:space="preserve"> F$357</f>
        <v>2756.8732688756177</v>
      </c>
      <c r="G532" s="198" t="str">
        <f xml:space="preserve"> G$357</f>
        <v>£m</v>
      </c>
    </row>
    <row r="533" spans="1:7" hidden="1" outlineLevel="4">
      <c r="E533" s="24" t="str">
        <f xml:space="preserve"> E$390</f>
        <v>PR14 BYR ODI RCV adjustment in 2022-23 FYA prices (WN)</v>
      </c>
      <c r="F533" s="187">
        <f xml:space="preserve"> F$390</f>
        <v>0</v>
      </c>
      <c r="G533" s="198" t="str">
        <f xml:space="preserve"> G$390</f>
        <v>£m</v>
      </c>
    </row>
    <row r="534" spans="1:7" hidden="1" outlineLevel="4">
      <c r="E534" s="24" t="str">
        <f xml:space="preserve"> E$398</f>
        <v>PR14 BYR Totex menu RCV adjustment in 2022-23 FYA prices (WN)</v>
      </c>
      <c r="F534" s="187">
        <f xml:space="preserve"> F$398</f>
        <v>4.0342239724932032</v>
      </c>
      <c r="G534" s="198" t="str">
        <f xml:space="preserve"> G$398</f>
        <v>£m</v>
      </c>
    </row>
    <row r="535" spans="1:7" hidden="1" outlineLevel="4">
      <c r="E535" s="24" t="str">
        <f xml:space="preserve"> E$406</f>
        <v>PR14 BYR Land sales RCV adjustment in 2022-23 FYA prices (WN)</v>
      </c>
      <c r="F535" s="187">
        <f xml:space="preserve"> F$406</f>
        <v>6.3848648648648654</v>
      </c>
      <c r="G535" s="198" t="str">
        <f xml:space="preserve"> G$406</f>
        <v>£m</v>
      </c>
    </row>
    <row r="536" spans="1:7" hidden="1" outlineLevel="4">
      <c r="E536" s="24" t="str">
        <f xml:space="preserve"> E$414</f>
        <v>PR14 BYR RPI-CPIH wedge RCV adjustment in 2022-23 FYA prices (WN)</v>
      </c>
      <c r="F536" s="187">
        <f xml:space="preserve"> F$414</f>
        <v>21.13569726531265</v>
      </c>
      <c r="G536" s="198" t="str">
        <f xml:space="preserve"> G$414</f>
        <v>£m</v>
      </c>
    </row>
    <row r="537" spans="1:7" hidden="1" outlineLevel="4">
      <c r="E537" s="24" t="str">
        <f xml:space="preserve"> E$473</f>
        <v>PR19 RPI-CPIH wedge RCV adjustment in 2022-23 FYA prices (WN)</v>
      </c>
      <c r="F537" s="187">
        <f xml:space="preserve"> F$473</f>
        <v>148.89265740569482</v>
      </c>
      <c r="G537" s="198" t="str">
        <f xml:space="preserve"> G$473</f>
        <v>£m</v>
      </c>
    </row>
    <row r="538" spans="1:7" hidden="1" outlineLevel="4">
      <c r="E538" s="24" t="str">
        <f xml:space="preserve"> E$422</f>
        <v>PR14 BYR Other RCV adjustment in 2022-23 FYA prices (WN)</v>
      </c>
      <c r="F538" s="187">
        <f xml:space="preserve"> F$422</f>
        <v>0</v>
      </c>
      <c r="G538" s="198" t="str">
        <f xml:space="preserve"> G$422</f>
        <v>£m</v>
      </c>
    </row>
    <row r="539" spans="1:7" hidden="1" outlineLevel="4">
      <c r="E539" s="24" t="str">
        <f xml:space="preserve"> E$430</f>
        <v>PR14 IFRS16 RCV adjustment in 2022-23 FYA prices (WN)</v>
      </c>
      <c r="F539" s="187">
        <f xml:space="preserve"> F$430</f>
        <v>0</v>
      </c>
      <c r="G539" s="198" t="str">
        <f xml:space="preserve"> G$430</f>
        <v>£m</v>
      </c>
    </row>
    <row r="540" spans="1:7" s="101" customFormat="1" hidden="1" outlineLevel="4">
      <c r="A540" s="98"/>
      <c r="B540" s="98"/>
      <c r="C540" s="99"/>
      <c r="D540" s="100"/>
      <c r="E540" s="141" t="s">
        <v>1059</v>
      </c>
      <c r="F540" s="190">
        <f xml:space="preserve"> SUM( F531:F539 )</f>
        <v>5885.3300420589139</v>
      </c>
      <c r="G540" s="202" t="s">
        <v>169</v>
      </c>
    </row>
    <row r="541" spans="1:7" hidden="1" outlineLevel="3">
      <c r="F541" s="187"/>
      <c r="G541" s="198"/>
    </row>
    <row r="542" spans="1:7" hidden="1" outlineLevel="2">
      <c r="D542" s="19" t="s">
        <v>914</v>
      </c>
      <c r="F542" s="187"/>
      <c r="G542" s="198"/>
    </row>
    <row r="543" spans="1:7" hidden="1" outlineLevel="4">
      <c r="E543" s="24" t="str">
        <f xml:space="preserve"> E$350</f>
        <v>Pre 2020 RCV - Closing RCV at 31 March 2025 (from PR19 FD as updated by the CMA redetermination and IDoKs) - RPI inflated RCV in 2022-23 FYA prices (WWN)</v>
      </c>
      <c r="F543" s="187">
        <f xml:space="preserve"> F$350</f>
        <v>2336.2762020449582</v>
      </c>
      <c r="G543" s="198" t="str">
        <f xml:space="preserve"> G$350</f>
        <v>£m</v>
      </c>
    </row>
    <row r="544" spans="1:7" hidden="1" outlineLevel="4">
      <c r="E544" s="24" t="str">
        <f xml:space="preserve"> E$358</f>
        <v>Pre 2020 RCV - Closing RCV at 31 March 2025 (from PR19 FD as updated by the CMA redetermination and IDoKs) - CPI inflated RCV in 2022-23 FYA prices (WWN)</v>
      </c>
      <c r="F544" s="187">
        <f xml:space="preserve"> F$358</f>
        <v>2213.3823545686791</v>
      </c>
      <c r="G544" s="198" t="str">
        <f xml:space="preserve"> G$358</f>
        <v>£m</v>
      </c>
    </row>
    <row r="545" spans="1:7" hidden="1" outlineLevel="4">
      <c r="E545" s="24" t="str">
        <f xml:space="preserve"> E$391</f>
        <v>PR14 BYR ODI RCV adjustment in 2022-23 FYA prices (WWN)</v>
      </c>
      <c r="F545" s="187">
        <f xml:space="preserve"> F$391</f>
        <v>0</v>
      </c>
      <c r="G545" s="198" t="str">
        <f xml:space="preserve"> G$391</f>
        <v>£m</v>
      </c>
    </row>
    <row r="546" spans="1:7" hidden="1" outlineLevel="4">
      <c r="E546" s="24" t="str">
        <f xml:space="preserve"> E$399</f>
        <v>PR14 BYR Totex menu RCV adjustment in 2022-23 FYA prices (WWN)</v>
      </c>
      <c r="F546" s="187">
        <f xml:space="preserve"> F$399</f>
        <v>8.3270066368143283</v>
      </c>
      <c r="G546" s="198" t="str">
        <f xml:space="preserve"> G$399</f>
        <v>£m</v>
      </c>
    </row>
    <row r="547" spans="1:7" hidden="1" outlineLevel="4">
      <c r="E547" s="24" t="str">
        <f xml:space="preserve"> E$407</f>
        <v>PR14 BYR Land sales RCV adjustment in 2022-23 FYA prices (WWN)</v>
      </c>
      <c r="F547" s="187">
        <f xml:space="preserve"> F$407</f>
        <v>7.2183919718535101</v>
      </c>
      <c r="G547" s="198" t="str">
        <f xml:space="preserve"> G$407</f>
        <v>£m</v>
      </c>
    </row>
    <row r="548" spans="1:7" hidden="1" outlineLevel="4">
      <c r="E548" s="24" t="str">
        <f xml:space="preserve"> E$415</f>
        <v>PR14 BYR RPI-CPIH wedge RCV adjustment in 2022-23 FYA prices (WWN)</v>
      </c>
      <c r="F548" s="187">
        <f xml:space="preserve"> F$415</f>
        <v>28.061292179753718</v>
      </c>
      <c r="G548" s="198" t="str">
        <f xml:space="preserve"> G$415</f>
        <v>£m</v>
      </c>
    </row>
    <row r="549" spans="1:7" hidden="1" outlineLevel="4">
      <c r="E549" s="24" t="str">
        <f xml:space="preserve"> E$474</f>
        <v>PR19 RPI-CPIH wedge RCV adjustment in 2022-23 FYA prices (WWN)</v>
      </c>
      <c r="F549" s="187">
        <f xml:space="preserve"> F$474</f>
        <v>117.99636068129918</v>
      </c>
      <c r="G549" s="198" t="str">
        <f xml:space="preserve"> G$474</f>
        <v>£m</v>
      </c>
    </row>
    <row r="550" spans="1:7" hidden="1" outlineLevel="4">
      <c r="E550" s="24" t="str">
        <f xml:space="preserve"> E$423</f>
        <v>PR14 BYR Other RCV adjustment in 2022-23 FYA prices (WWN)</v>
      </c>
      <c r="F550" s="187">
        <f xml:space="preserve"> F$423</f>
        <v>-9.6788317607548375</v>
      </c>
      <c r="G550" s="198" t="str">
        <f xml:space="preserve"> G$423</f>
        <v>£m</v>
      </c>
    </row>
    <row r="551" spans="1:7" hidden="1" outlineLevel="4">
      <c r="E551" s="24" t="str">
        <f xml:space="preserve"> E$431</f>
        <v>PR14 IFRS16 RCV adjustment in 2022-23 FYA prices (WWN)</v>
      </c>
      <c r="F551" s="187">
        <f xml:space="preserve"> F$431</f>
        <v>0</v>
      </c>
      <c r="G551" s="198" t="str">
        <f xml:space="preserve"> G$431</f>
        <v>£m</v>
      </c>
    </row>
    <row r="552" spans="1:7" s="101" customFormat="1" hidden="1" outlineLevel="4">
      <c r="A552" s="98"/>
      <c r="B552" s="98"/>
      <c r="C552" s="99"/>
      <c r="D552" s="100"/>
      <c r="E552" s="141" t="s">
        <v>1060</v>
      </c>
      <c r="F552" s="190">
        <f xml:space="preserve"> SUM( F543:F551 )</f>
        <v>4701.5827763226025</v>
      </c>
      <c r="G552" s="202" t="s">
        <v>169</v>
      </c>
    </row>
    <row r="553" spans="1:7" hidden="1" outlineLevel="3">
      <c r="F553" s="187"/>
      <c r="G553" s="198"/>
    </row>
    <row r="554" spans="1:7" hidden="1" outlineLevel="2">
      <c r="D554" s="19" t="s">
        <v>916</v>
      </c>
      <c r="F554" s="187"/>
      <c r="G554" s="198"/>
    </row>
    <row r="555" spans="1:7" hidden="1" outlineLevel="4">
      <c r="E555" s="24" t="str">
        <f xml:space="preserve"> E$351</f>
        <v>Pre 2020 RCV - Closing RCV at 31 March 2025 (from PR19 FD as updated by the CMA redetermination and IDoKs) - RPI inflated RCV in 2022-23 FYA prices (BR)</v>
      </c>
      <c r="F555" s="187">
        <f xml:space="preserve"> F$351</f>
        <v>732.35911213220322</v>
      </c>
      <c r="G555" s="198" t="str">
        <f xml:space="preserve"> G$351</f>
        <v>£m</v>
      </c>
    </row>
    <row r="556" spans="1:7" hidden="1" outlineLevel="4">
      <c r="E556" s="24" t="str">
        <f xml:space="preserve"> E$359</f>
        <v>Pre 2020 RCV - Closing RCV at 31 March 2025 (from PR19 FD as updated by the CMA redetermination and IDoKs) - CPI inflated RCV in 2022-23 FYA prices (BR)</v>
      </c>
      <c r="F556" s="187">
        <f xml:space="preserve"> F$359</f>
        <v>699.74526790243192</v>
      </c>
      <c r="G556" s="198" t="str">
        <f xml:space="preserve"> G$359</f>
        <v>£m</v>
      </c>
    </row>
    <row r="557" spans="1:7" hidden="1" outlineLevel="4">
      <c r="E557" s="24" t="str">
        <f xml:space="preserve"> E$392</f>
        <v>PR14 BYR ODI RCV adjustment in 2022-23 FYA prices (BR)</v>
      </c>
      <c r="F557" s="187">
        <f xml:space="preserve"> F$392</f>
        <v>0</v>
      </c>
      <c r="G557" s="198" t="str">
        <f xml:space="preserve"> G$392</f>
        <v>£m</v>
      </c>
    </row>
    <row r="558" spans="1:7" hidden="1" outlineLevel="4">
      <c r="E558" s="24" t="str">
        <f xml:space="preserve"> E$400</f>
        <v>PR14 BYR Totex menu RCV adjustment in 2022-23 FYA prices (BR)</v>
      </c>
      <c r="F558" s="187">
        <f xml:space="preserve"> F$400</f>
        <v>0</v>
      </c>
      <c r="G558" s="198" t="str">
        <f xml:space="preserve"> G$400</f>
        <v>£m</v>
      </c>
    </row>
    <row r="559" spans="1:7" hidden="1" outlineLevel="4">
      <c r="E559" s="24" t="str">
        <f xml:space="preserve"> E$408</f>
        <v>PR14 BYR Land sales RCV adjustment in 2022-23 FYA prices (BR)</v>
      </c>
      <c r="F559" s="187">
        <f xml:space="preserve"> F$408</f>
        <v>0</v>
      </c>
      <c r="G559" s="198" t="str">
        <f xml:space="preserve"> G$408</f>
        <v>£m</v>
      </c>
    </row>
    <row r="560" spans="1:7" hidden="1" outlineLevel="4">
      <c r="E560" s="24" t="str">
        <f xml:space="preserve"> E$416</f>
        <v>PR14 BYR RPI-CPIH wedge RCV adjustment in 2022-23 FYA prices (BR)</v>
      </c>
      <c r="F560" s="187">
        <f xml:space="preserve"> F$416</f>
        <v>5.4013973292819442</v>
      </c>
      <c r="G560" s="198" t="str">
        <f xml:space="preserve"> G$416</f>
        <v>£m</v>
      </c>
    </row>
    <row r="561" spans="1:7" hidden="1" outlineLevel="4">
      <c r="E561" s="24" t="str">
        <f xml:space="preserve"> E$475</f>
        <v>PR19 RPI-CPIH wedge RCV adjustment in 2022-23 FYA prices (BR)</v>
      </c>
      <c r="F561" s="187">
        <f xml:space="preserve"> F$475</f>
        <v>36.988653082947721</v>
      </c>
      <c r="G561" s="198" t="str">
        <f xml:space="preserve"> G$475</f>
        <v>£m</v>
      </c>
    </row>
    <row r="562" spans="1:7" hidden="1" outlineLevel="4">
      <c r="E562" s="24" t="str">
        <f xml:space="preserve"> E$424</f>
        <v>PR14 BYR Other RCV adjustment in 2022-23 FYA prices (BR)</v>
      </c>
      <c r="F562" s="187">
        <f xml:space="preserve"> F$424</f>
        <v>0</v>
      </c>
      <c r="G562" s="198" t="str">
        <f xml:space="preserve"> G$424</f>
        <v>£m</v>
      </c>
    </row>
    <row r="563" spans="1:7" hidden="1" outlineLevel="4">
      <c r="E563" s="24" t="str">
        <f xml:space="preserve"> E$432</f>
        <v>PR14 IFRS16 RCV adjustment in 2022-23 FYA prices (BR)</v>
      </c>
      <c r="F563" s="187">
        <f xml:space="preserve"> F$432</f>
        <v>0</v>
      </c>
      <c r="G563" s="198" t="str">
        <f xml:space="preserve"> G$432</f>
        <v>£m</v>
      </c>
    </row>
    <row r="564" spans="1:7" s="101" customFormat="1" hidden="1" outlineLevel="4">
      <c r="A564" s="98"/>
      <c r="B564" s="98"/>
      <c r="C564" s="99"/>
      <c r="D564" s="100"/>
      <c r="E564" s="141" t="s">
        <v>1061</v>
      </c>
      <c r="F564" s="190">
        <f xml:space="preserve"> SUM( F555:F563 )</f>
        <v>1474.4944304468647</v>
      </c>
      <c r="G564" s="202" t="s">
        <v>169</v>
      </c>
    </row>
    <row r="565" spans="1:7" hidden="1" outlineLevel="3">
      <c r="F565" s="187"/>
      <c r="G565" s="198"/>
    </row>
    <row r="566" spans="1:7" hidden="1" outlineLevel="2">
      <c r="C566" s="19" t="s">
        <v>918</v>
      </c>
      <c r="F566" s="187"/>
      <c r="G566" s="198"/>
    </row>
    <row r="567" spans="1:7" hidden="1" outlineLevel="3">
      <c r="E567" s="24" t="str">
        <f xml:space="preserve"> E$352</f>
        <v>Pre 2020 RCV - Closing RCV at 31 March 2025 (from PR19 FD as updated by the CMA redetermination and IDoKs) - RPI inflated RCV in 2022-23 FYA prices (ADDN1)</v>
      </c>
      <c r="F567" s="187">
        <f xml:space="preserve"> F$352</f>
        <v>791.24156533102848</v>
      </c>
      <c r="G567" s="198" t="str">
        <f xml:space="preserve"> G$352</f>
        <v>£m</v>
      </c>
    </row>
    <row r="568" spans="1:7" hidden="1" outlineLevel="3">
      <c r="E568" s="24" t="str">
        <f xml:space="preserve"> E$360</f>
        <v>Pre 2020 RCV - Closing RCV at 31 March 2025 (from PR19 FD as updated by the CMA redetermination and IDoKs) - CPI inflated RCV in 2022-23 FYA prices (ADDN1)</v>
      </c>
      <c r="F568" s="187">
        <f xml:space="preserve"> F$360</f>
        <v>756.00553326378702</v>
      </c>
      <c r="G568" s="198" t="str">
        <f xml:space="preserve"> G$360</f>
        <v>£m</v>
      </c>
    </row>
    <row r="569" spans="1:7" hidden="1" outlineLevel="3">
      <c r="E569" s="24" t="str">
        <f xml:space="preserve"> E$393</f>
        <v>PR14 BYR ODI RCV adjustment in 2022-23 FYA prices (ADDN1)</v>
      </c>
      <c r="F569" s="187">
        <f xml:space="preserve"> F$393</f>
        <v>0</v>
      </c>
      <c r="G569" s="198" t="str">
        <f xml:space="preserve"> G$393</f>
        <v>£m</v>
      </c>
    </row>
    <row r="570" spans="1:7" hidden="1" outlineLevel="3">
      <c r="E570" s="24" t="str">
        <f xml:space="preserve"> E$401</f>
        <v>PR14 BYR Totex menu RCV adjustment in 2022-23 FYA prices (ADDN1)</v>
      </c>
      <c r="F570" s="187">
        <f xml:space="preserve"> F$401</f>
        <v>-8.3140196705581317</v>
      </c>
      <c r="G570" s="198" t="str">
        <f xml:space="preserve"> G$401</f>
        <v>£m</v>
      </c>
    </row>
    <row r="571" spans="1:7" hidden="1" outlineLevel="3">
      <c r="E571" s="24" t="str">
        <f xml:space="preserve"> E$409</f>
        <v>PR14 BYR Land sales RCV adjustment in 2022-23 FYA prices (ADDN1)</v>
      </c>
      <c r="F571" s="187">
        <f xml:space="preserve"> F$409</f>
        <v>0</v>
      </c>
      <c r="G571" s="198" t="str">
        <f xml:space="preserve"> G$409</f>
        <v>£m</v>
      </c>
    </row>
    <row r="572" spans="1:7" hidden="1" outlineLevel="3">
      <c r="E572" s="24" t="str">
        <f xml:space="preserve"> E$417</f>
        <v>PR14 BYR RPI-CPIH wedge RCV adjustment in 2022-23 FYA prices (ADDN1)</v>
      </c>
      <c r="F572" s="187">
        <f xml:space="preserve"> F$417</f>
        <v>4.6635015192707501</v>
      </c>
      <c r="G572" s="198" t="str">
        <f xml:space="preserve"> G$417</f>
        <v>£m</v>
      </c>
    </row>
    <row r="573" spans="1:7" hidden="1" outlineLevel="3">
      <c r="E573" s="24" t="str">
        <f xml:space="preserve"> E$476</f>
        <v>PR19 RPI-CPIH wedge RCV adjustment in 2022-23 FYA prices (ADDN1)</v>
      </c>
      <c r="F573" s="187">
        <f xml:space="preserve"> F$476</f>
        <v>39.962580215093659</v>
      </c>
      <c r="G573" s="198" t="str">
        <f xml:space="preserve"> G$476</f>
        <v>£m</v>
      </c>
    </row>
    <row r="574" spans="1:7" hidden="1" outlineLevel="3">
      <c r="E574" s="24" t="str">
        <f xml:space="preserve"> E$425</f>
        <v>PR14 BYR Other RCV adjustment in 2022-23 FYA prices (ADDN1)</v>
      </c>
      <c r="F574" s="187">
        <f xml:space="preserve"> F$425</f>
        <v>0</v>
      </c>
      <c r="G574" s="198" t="str">
        <f xml:space="preserve"> G$425</f>
        <v>£m</v>
      </c>
    </row>
    <row r="575" spans="1:7" hidden="1" outlineLevel="3">
      <c r="E575" s="24" t="str">
        <f xml:space="preserve"> E$433</f>
        <v>PR14 IFRS16 RCV adjustment in 2022-23 FYA prices (ADDN1)</v>
      </c>
      <c r="F575" s="187">
        <f xml:space="preserve"> F$433</f>
        <v>0</v>
      </c>
      <c r="G575" s="198" t="str">
        <f xml:space="preserve"> G$433</f>
        <v>£m</v>
      </c>
    </row>
    <row r="576" spans="1:7" s="101" customFormat="1" hidden="1" outlineLevel="3">
      <c r="A576" s="98"/>
      <c r="B576" s="98"/>
      <c r="C576" s="99"/>
      <c r="D576" s="100"/>
      <c r="E576" s="141" t="s">
        <v>1062</v>
      </c>
      <c r="F576" s="190">
        <f xml:space="preserve"> SUM( F567:F575 )</f>
        <v>1583.5591606586217</v>
      </c>
      <c r="G576" s="202" t="s">
        <v>169</v>
      </c>
    </row>
    <row r="577" spans="1:7" s="101" customFormat="1" hidden="1" outlineLevel="3">
      <c r="A577" s="98"/>
      <c r="B577" s="98"/>
      <c r="C577" s="99"/>
      <c r="D577" s="100"/>
      <c r="E577" s="142"/>
      <c r="F577" s="191"/>
      <c r="G577" s="203"/>
    </row>
    <row r="578" spans="1:7" hidden="1" outlineLevel="2">
      <c r="C578" s="19" t="s">
        <v>920</v>
      </c>
      <c r="F578" s="187"/>
      <c r="G578" s="198"/>
    </row>
    <row r="579" spans="1:7" hidden="1" outlineLevel="3">
      <c r="E579" s="24" t="str">
        <f xml:space="preserve"> E$353</f>
        <v>Pre 2020 RCV - Closing RCV at 31 March 2025 (from PR19 FD as updated by the CMA redetermination and IDoKs) - RPI inflated RCV in 2022-23 FYA prices (ADDN2)</v>
      </c>
      <c r="F579" s="187">
        <f t="shared" ref="F579:G579" si="55" xml:space="preserve"> F$353</f>
        <v>0</v>
      </c>
      <c r="G579" s="198" t="str">
        <f t="shared" si="55"/>
        <v>£m</v>
      </c>
    </row>
    <row r="580" spans="1:7" hidden="1" outlineLevel="3">
      <c r="E580" s="24" t="str">
        <f xml:space="preserve"> E$361</f>
        <v>Pre 2020 RCV - Closing RCV at 31 March 2025 (from PR19 FD as updated by the CMA redetermination and IDoKs) - CPI inflated RCV in 2022-23 FYA prices (ADDN2)</v>
      </c>
      <c r="F580" s="187">
        <f t="shared" ref="F580:G580" si="56" xml:space="preserve"> F$361</f>
        <v>0</v>
      </c>
      <c r="G580" s="198" t="str">
        <f t="shared" si="56"/>
        <v>£m</v>
      </c>
    </row>
    <row r="581" spans="1:7" hidden="1" outlineLevel="3">
      <c r="E581" s="24" t="str">
        <f xml:space="preserve"> E$394</f>
        <v>PR14 BYR ODI RCV adjustment in 2022-23 FYA prices (ADDN2)</v>
      </c>
      <c r="F581" s="187">
        <f t="shared" ref="F581:G581" si="57" xml:space="preserve"> F$394</f>
        <v>0</v>
      </c>
      <c r="G581" s="198" t="str">
        <f t="shared" si="57"/>
        <v>£m</v>
      </c>
    </row>
    <row r="582" spans="1:7" hidden="1" outlineLevel="3">
      <c r="E582" s="24" t="str">
        <f xml:space="preserve"> E$402</f>
        <v>PR14 BYR Totex menu RCV adjustment in 2022-23 FYA prices (ADDN2)</v>
      </c>
      <c r="F582" s="187">
        <f t="shared" ref="F582:G582" si="58" xml:space="preserve"> F$402</f>
        <v>0</v>
      </c>
      <c r="G582" s="198" t="str">
        <f t="shared" si="58"/>
        <v>£m</v>
      </c>
    </row>
    <row r="583" spans="1:7" hidden="1" outlineLevel="3">
      <c r="E583" s="24" t="str">
        <f xml:space="preserve"> E$410</f>
        <v>PR14 BYR Land sales RCV adjustment in 2022-23 FYA prices (ADDN2)</v>
      </c>
      <c r="F583" s="187">
        <f t="shared" ref="F583:G583" si="59" xml:space="preserve"> F$410</f>
        <v>0</v>
      </c>
      <c r="G583" s="198" t="str">
        <f t="shared" si="59"/>
        <v>£m</v>
      </c>
    </row>
    <row r="584" spans="1:7" hidden="1" outlineLevel="3">
      <c r="E584" s="24" t="str">
        <f xml:space="preserve"> E$418</f>
        <v>PR14 BYR RPI-CPIH wedge RCV adjustment in 2022-23 FYA prices (ADDN2)</v>
      </c>
      <c r="F584" s="187">
        <f t="shared" ref="F584:G584" si="60" xml:space="preserve"> F$418</f>
        <v>0</v>
      </c>
      <c r="G584" s="198" t="str">
        <f t="shared" si="60"/>
        <v>£m</v>
      </c>
    </row>
    <row r="585" spans="1:7" hidden="1" outlineLevel="3">
      <c r="E585" s="24" t="str">
        <f xml:space="preserve"> E$477</f>
        <v>PR19 RPI-CPIH wedge RCV adjustment in 2022-23 FYA prices (ADDN2)</v>
      </c>
      <c r="F585" s="187">
        <f t="shared" ref="F585:G585" si="61" xml:space="preserve"> F$477</f>
        <v>0</v>
      </c>
      <c r="G585" s="198" t="str">
        <f t="shared" si="61"/>
        <v>£m</v>
      </c>
    </row>
    <row r="586" spans="1:7" hidden="1" outlineLevel="3">
      <c r="E586" s="24" t="str">
        <f xml:space="preserve"> E$426</f>
        <v>PR14 BYR Other RCV adjustment in 2022-23 FYA prices (ADDN2)</v>
      </c>
      <c r="F586" s="187">
        <f t="shared" ref="F586:G586" si="62" xml:space="preserve"> F$426</f>
        <v>0</v>
      </c>
      <c r="G586" s="198" t="str">
        <f t="shared" si="62"/>
        <v>£m</v>
      </c>
    </row>
    <row r="587" spans="1:7" hidden="1" outlineLevel="3">
      <c r="E587" s="24" t="str">
        <f xml:space="preserve"> E$434</f>
        <v>PR14 IFRS16 RCV adjustment in 2022-23 FYA prices (ADDN2)</v>
      </c>
      <c r="F587" s="187">
        <f t="shared" ref="F587:G587" si="63" xml:space="preserve"> F$434</f>
        <v>0</v>
      </c>
      <c r="G587" s="198" t="str">
        <f t="shared" si="63"/>
        <v>£m</v>
      </c>
    </row>
    <row r="588" spans="1:7" s="101" customFormat="1" hidden="1" outlineLevel="3">
      <c r="A588" s="98"/>
      <c r="B588" s="98"/>
      <c r="C588" s="99"/>
      <c r="D588" s="100"/>
      <c r="E588" s="141" t="s">
        <v>1063</v>
      </c>
      <c r="F588" s="190">
        <f xml:space="preserve"> SUM( F579:F587 )</f>
        <v>0</v>
      </c>
      <c r="G588" s="202" t="s">
        <v>169</v>
      </c>
    </row>
    <row r="589" spans="1:7" hidden="1" outlineLevel="1">
      <c r="F589" s="187"/>
      <c r="G589" s="198"/>
    </row>
    <row r="590" spans="1:7" hidden="1" outlineLevel="1">
      <c r="B590" s="10" t="s">
        <v>1064</v>
      </c>
      <c r="F590" s="187"/>
      <c r="G590" s="198"/>
    </row>
    <row r="591" spans="1:7" hidden="1" outlineLevel="2">
      <c r="F591" s="187"/>
      <c r="G591" s="198"/>
    </row>
    <row r="592" spans="1:7" hidden="1" outlineLevel="2">
      <c r="D592" s="19" t="s">
        <v>910</v>
      </c>
      <c r="F592" s="187"/>
      <c r="G592" s="198"/>
    </row>
    <row r="593" spans="1:7" hidden="1" outlineLevel="4">
      <c r="E593" s="24" t="str">
        <f xml:space="preserve"> E$364</f>
        <v>2020-25 RCV - Closing RCV at 31 March 2025 (from PR19 FD as updated by the CMA redetermination and IDoKs) - Post 2020 investment RCV in 2022-23 FYA prices (WR)</v>
      </c>
      <c r="F593" s="187">
        <f xml:space="preserve"> F$364</f>
        <v>281.18850199917227</v>
      </c>
      <c r="G593" s="198" t="str">
        <f xml:space="preserve"> G$364</f>
        <v>£m</v>
      </c>
    </row>
    <row r="594" spans="1:7" s="118" customFormat="1" hidden="1" outlineLevel="4">
      <c r="A594" s="115"/>
      <c r="B594" s="115"/>
      <c r="C594" s="116"/>
      <c r="D594" s="117"/>
      <c r="E594" s="118" t="str">
        <f xml:space="preserve"> E$372</f>
        <v>2020-25 RCV - Closing RCV at 31 March 2025 (from PR19 FD as updated by the CMA redetermination and IDoKs) - Other adjustment RCV in 2022-23 FYA prices (WR)</v>
      </c>
      <c r="F594" s="189">
        <f xml:space="preserve"> F$372</f>
        <v>0</v>
      </c>
      <c r="G594" s="199" t="str">
        <f xml:space="preserve"> G$372</f>
        <v>£m</v>
      </c>
    </row>
    <row r="595" spans="1:7" hidden="1" outlineLevel="4">
      <c r="E595" s="24" t="str">
        <f xml:space="preserve"> E$440</f>
        <v>PR19 ODI RCV adjustment in 2022-23 FYA prices (WR)</v>
      </c>
      <c r="F595" s="187">
        <f xml:space="preserve"> F$440</f>
        <v>0</v>
      </c>
      <c r="G595" s="198" t="str">
        <f xml:space="preserve"> G$440</f>
        <v>£m</v>
      </c>
    </row>
    <row r="596" spans="1:7" hidden="1" outlineLevel="4">
      <c r="E596" s="24" t="str">
        <f xml:space="preserve"> E$448</f>
        <v>PR19 WINEP / NEP RCV adjustment in 2022-23 FYA prices (WR)</v>
      </c>
      <c r="F596" s="187">
        <f xml:space="preserve"> F$448</f>
        <v>-32.569343648382109</v>
      </c>
      <c r="G596" s="198" t="str">
        <f xml:space="preserve"> G$448</f>
        <v>£m</v>
      </c>
    </row>
    <row r="597" spans="1:7" hidden="1" outlineLevel="4">
      <c r="E597" s="24" t="str">
        <f xml:space="preserve"> E$456</f>
        <v>PR19 Costs reconciliation RCV adjustment in 2022-23 FYA prices (WR)</v>
      </c>
      <c r="F597" s="187">
        <f xml:space="preserve"> F$456</f>
        <v>19.613732670044747</v>
      </c>
      <c r="G597" s="198" t="str">
        <f xml:space="preserve"> G$456</f>
        <v>£m</v>
      </c>
    </row>
    <row r="598" spans="1:7" hidden="1" outlineLevel="4">
      <c r="E598" s="24" t="str">
        <f xml:space="preserve"> E$464</f>
        <v>PR19 Land sales RCV adjustment in 2022-23 FYA prices (WR)</v>
      </c>
      <c r="F598" s="187">
        <f xml:space="preserve"> F$464</f>
        <v>-1.5607152407824412</v>
      </c>
      <c r="G598" s="198" t="str">
        <f xml:space="preserve"> G$464</f>
        <v>£m</v>
      </c>
    </row>
    <row r="599" spans="1:7" hidden="1" outlineLevel="4">
      <c r="E599" s="24" t="str">
        <f xml:space="preserve"> E$480</f>
        <v>PR19 Strategic regional water resources RCV adjustment in 2022-23 FYA prices (WR)</v>
      </c>
      <c r="F599" s="187">
        <f xml:space="preserve"> F$480</f>
        <v>-23.797954509835275</v>
      </c>
      <c r="G599" s="198" t="str">
        <f xml:space="preserve"> G$480</f>
        <v>£m</v>
      </c>
    </row>
    <row r="600" spans="1:7" hidden="1" outlineLevel="4">
      <c r="E600" s="24" t="str">
        <f xml:space="preserve"> E$488</f>
        <v>PR19 Green recovery RCV adjustment in 2022-23 FYA prices (WR)</v>
      </c>
      <c r="F600" s="187">
        <f xml:space="preserve"> F$488</f>
        <v>0</v>
      </c>
      <c r="G600" s="198" t="str">
        <f xml:space="preserve"> G$488</f>
        <v>£m</v>
      </c>
    </row>
    <row r="601" spans="1:7" hidden="1" outlineLevel="4">
      <c r="E601" s="24" t="str">
        <f xml:space="preserve"> E$496</f>
        <v>PR19 Havant Thicket activities RCV adjustment in 2022-23 FYA prices (WR)</v>
      </c>
      <c r="F601" s="187">
        <f xml:space="preserve"> F$496</f>
        <v>0</v>
      </c>
      <c r="G601" s="198" t="str">
        <f xml:space="preserve"> G$496</f>
        <v>£m</v>
      </c>
    </row>
    <row r="602" spans="1:7" hidden="1" outlineLevel="4">
      <c r="E602" s="24" t="str">
        <f xml:space="preserve"> E$504</f>
        <v>Other RCV adjustment in 2022-23 FYA prices (WR)</v>
      </c>
      <c r="F602" s="187">
        <f xml:space="preserve"> F$504</f>
        <v>0</v>
      </c>
      <c r="G602" s="198" t="str">
        <f xml:space="preserve"> G$504</f>
        <v>£m</v>
      </c>
    </row>
    <row r="603" spans="1:7" s="110" customFormat="1" hidden="1" outlineLevel="3">
      <c r="A603" s="108"/>
      <c r="B603" s="108"/>
      <c r="C603" s="109"/>
      <c r="D603" s="120"/>
      <c r="E603" s="110" t="str">
        <f xml:space="preserve"> InpS!E$200</f>
        <v>PR24 Transitional expenditure programme RCV adjustment in 2022-23 FYA (CPIH deflated) prices (WR)</v>
      </c>
      <c r="F603" s="185">
        <f xml:space="preserve"> InpS!F$200</f>
        <v>0</v>
      </c>
      <c r="G603" s="186" t="str">
        <f xml:space="preserve"> InpS!G$200</f>
        <v>£m</v>
      </c>
    </row>
    <row r="604" spans="1:7" s="110" customFormat="1" hidden="1" outlineLevel="3">
      <c r="A604" s="108"/>
      <c r="B604" s="108"/>
      <c r="C604" s="109"/>
      <c r="D604" s="120"/>
      <c r="E604" s="110" t="str">
        <f xml:space="preserve"> InpS!E$207</f>
        <v>PR24 Defra accelerated programme RCV adjustment in 2022-23 FYA (CPIH deflated) prices (WR)</v>
      </c>
      <c r="F604" s="185">
        <f xml:space="preserve"> InpS!F$207</f>
        <v>0</v>
      </c>
      <c r="G604" s="186" t="str">
        <f xml:space="preserve"> InpS!G$207</f>
        <v>£m</v>
      </c>
    </row>
    <row r="605" spans="1:7" s="101" customFormat="1" hidden="1" outlineLevel="3">
      <c r="A605" s="98"/>
      <c r="B605" s="98"/>
      <c r="C605" s="99"/>
      <c r="D605" s="100"/>
      <c r="E605" s="141" t="s">
        <v>1065</v>
      </c>
      <c r="F605" s="190">
        <f xml:space="preserve"> SUM( F593:F604 )</f>
        <v>242.87422127021722</v>
      </c>
      <c r="G605" s="202" t="s">
        <v>169</v>
      </c>
    </row>
    <row r="606" spans="1:7" hidden="1" outlineLevel="3">
      <c r="F606" s="187"/>
      <c r="G606" s="198"/>
    </row>
    <row r="607" spans="1:7" hidden="1" outlineLevel="2">
      <c r="D607" s="19" t="s">
        <v>912</v>
      </c>
      <c r="F607" s="187"/>
      <c r="G607" s="198"/>
    </row>
    <row r="608" spans="1:7" hidden="1" outlineLevel="4">
      <c r="E608" s="24" t="str">
        <f xml:space="preserve"> E$365</f>
        <v>2020-25 RCV - Closing RCV at 31 March 2025 (from PR19 FD as updated by the CMA redetermination and IDoKs) - Post 2020 investment RCV in 2022-23 FYA prices (WN)</v>
      </c>
      <c r="F608" s="187">
        <f xml:space="preserve"> F$365</f>
        <v>2539.9908217186935</v>
      </c>
      <c r="G608" s="198" t="str">
        <f xml:space="preserve"> G$365</f>
        <v>£m</v>
      </c>
    </row>
    <row r="609" spans="1:7" s="118" customFormat="1" hidden="1" outlineLevel="4">
      <c r="A609" s="115"/>
      <c r="B609" s="115"/>
      <c r="C609" s="116"/>
      <c r="D609" s="117"/>
      <c r="E609" s="118" t="str">
        <f xml:space="preserve"> E$373</f>
        <v>2020-25 RCV - Closing RCV at 31 March 2025 (from PR19 FD as updated by the CMA redetermination and IDoKs) - Other adjustment RCV in 2022-23 FYA prices (WN)</v>
      </c>
      <c r="F609" s="189">
        <f xml:space="preserve"> F$373</f>
        <v>0</v>
      </c>
      <c r="G609" s="199" t="str">
        <f xml:space="preserve"> G$373</f>
        <v>£m</v>
      </c>
    </row>
    <row r="610" spans="1:7" hidden="1" outlineLevel="4">
      <c r="E610" s="24" t="str">
        <f xml:space="preserve"> E$441</f>
        <v>PR19 ODI RCV adjustment in 2022-23 FYA prices (WN)</v>
      </c>
      <c r="F610" s="187">
        <f xml:space="preserve"> F$441</f>
        <v>0</v>
      </c>
      <c r="G610" s="198" t="str">
        <f xml:space="preserve"> G$441</f>
        <v>£m</v>
      </c>
    </row>
    <row r="611" spans="1:7" hidden="1" outlineLevel="4">
      <c r="E611" s="24" t="str">
        <f xml:space="preserve"> E$449</f>
        <v>PR19 WINEP / NEP RCV adjustment in 2022-23 FYA prices (WN)</v>
      </c>
      <c r="F611" s="187">
        <f xml:space="preserve"> F$449</f>
        <v>0</v>
      </c>
      <c r="G611" s="198" t="str">
        <f xml:space="preserve"> G$449</f>
        <v>£m</v>
      </c>
    </row>
    <row r="612" spans="1:7" hidden="1" outlineLevel="4">
      <c r="E612" s="24" t="str">
        <f xml:space="preserve"> E$457</f>
        <v>PR19 Costs reconciliation RCV adjustment in 2022-23 FYA prices (WN)</v>
      </c>
      <c r="F612" s="187">
        <f xml:space="preserve"> F$457</f>
        <v>3.8214726192359376</v>
      </c>
      <c r="G612" s="198" t="str">
        <f xml:space="preserve"> G$457</f>
        <v>£m</v>
      </c>
    </row>
    <row r="613" spans="1:7" hidden="1" outlineLevel="4">
      <c r="E613" s="24" t="str">
        <f xml:space="preserve"> E$465</f>
        <v>PR19 Land sales RCV adjustment in 2022-23 FYA prices (WN)</v>
      </c>
      <c r="F613" s="187">
        <f xml:space="preserve"> F$465</f>
        <v>-1.716131966751127</v>
      </c>
      <c r="G613" s="198" t="str">
        <f xml:space="preserve"> G$465</f>
        <v>£m</v>
      </c>
    </row>
    <row r="614" spans="1:7" hidden="1" outlineLevel="4">
      <c r="E614" s="24" t="str">
        <f xml:space="preserve"> E$481</f>
        <v>PR19 Strategic regional water resources RCV adjustment in 2022-23 FYA prices (WN)</v>
      </c>
      <c r="F614" s="187">
        <f xml:space="preserve"> F$481</f>
        <v>-4.7574090916360152</v>
      </c>
      <c r="G614" s="198" t="str">
        <f xml:space="preserve"> G$481</f>
        <v>£m</v>
      </c>
    </row>
    <row r="615" spans="1:7" hidden="1" outlineLevel="4">
      <c r="E615" s="24" t="str">
        <f xml:space="preserve"> E$489</f>
        <v>PR19 Green recovery RCV adjustment in 2022-23 FYA prices (WN)</v>
      </c>
      <c r="F615" s="187">
        <f xml:space="preserve"> F$489</f>
        <v>0.80873380777226933</v>
      </c>
      <c r="G615" s="198" t="str">
        <f xml:space="preserve"> G$489</f>
        <v>£m</v>
      </c>
    </row>
    <row r="616" spans="1:7" hidden="1" outlineLevel="4">
      <c r="E616" s="24" t="str">
        <f xml:space="preserve"> E$497</f>
        <v>PR19 Havant Thicket activities RCV adjustment in 2022-23 FYA prices (WN)</v>
      </c>
      <c r="F616" s="187">
        <f xml:space="preserve"> F$497</f>
        <v>0</v>
      </c>
      <c r="G616" s="198" t="str">
        <f xml:space="preserve"> G$497</f>
        <v>£m</v>
      </c>
    </row>
    <row r="617" spans="1:7" hidden="1" outlineLevel="4">
      <c r="E617" s="24" t="str">
        <f xml:space="preserve"> E$505</f>
        <v>Other RCV adjustment in 2022-23 FYA prices (WN)</v>
      </c>
      <c r="F617" s="187">
        <f xml:space="preserve"> F$505</f>
        <v>0</v>
      </c>
      <c r="G617" s="198" t="str">
        <f xml:space="preserve"> G$505</f>
        <v>£m</v>
      </c>
    </row>
    <row r="618" spans="1:7" s="110" customFormat="1" hidden="1" outlineLevel="3">
      <c r="A618" s="108"/>
      <c r="B618" s="108"/>
      <c r="C618" s="109"/>
      <c r="D618" s="120"/>
      <c r="E618" s="110" t="str">
        <f xml:space="preserve"> InpS!E$201</f>
        <v>PR24 Transitional expenditure programme RCV adjustment in 2022-23 FYA (CPIH deflated) prices (WN)</v>
      </c>
      <c r="F618" s="185">
        <f xml:space="preserve"> InpS!F$201</f>
        <v>0</v>
      </c>
      <c r="G618" s="186" t="str">
        <f xml:space="preserve"> InpS!G$201</f>
        <v>£m</v>
      </c>
    </row>
    <row r="619" spans="1:7" s="110" customFormat="1" hidden="1" outlineLevel="3">
      <c r="A619" s="108"/>
      <c r="B619" s="108"/>
      <c r="C619" s="109"/>
      <c r="D619" s="120"/>
      <c r="E619" s="110" t="str">
        <f xml:space="preserve"> InpS!E$208</f>
        <v>PR24 Defra accelerated programme RCV adjustment in 2022-23 FYA (CPIH deflated) prices (WN)</v>
      </c>
      <c r="F619" s="185">
        <f xml:space="preserve"> InpS!F$208</f>
        <v>0</v>
      </c>
      <c r="G619" s="186" t="str">
        <f xml:space="preserve"> InpS!G$208</f>
        <v>£m</v>
      </c>
    </row>
    <row r="620" spans="1:7" s="101" customFormat="1" hidden="1" outlineLevel="3">
      <c r="A620" s="98"/>
      <c r="B620" s="98"/>
      <c r="C620" s="99"/>
      <c r="D620" s="100"/>
      <c r="E620" s="141" t="s">
        <v>1066</v>
      </c>
      <c r="F620" s="190">
        <f xml:space="preserve"> SUM( F608:F619 )</f>
        <v>2538.1474870873144</v>
      </c>
      <c r="G620" s="202" t="s">
        <v>169</v>
      </c>
    </row>
    <row r="621" spans="1:7" hidden="1" outlineLevel="3">
      <c r="F621" s="187"/>
      <c r="G621" s="198"/>
    </row>
    <row r="622" spans="1:7" hidden="1" outlineLevel="2">
      <c r="D622" s="19" t="s">
        <v>914</v>
      </c>
      <c r="F622" s="187"/>
      <c r="G622" s="198"/>
    </row>
    <row r="623" spans="1:7" hidden="1" outlineLevel="4">
      <c r="E623" s="24" t="str">
        <f xml:space="preserve"> E$366</f>
        <v>2020-25 RCV - Closing RCV at 31 March 2025 (from PR19 FD as updated by the CMA redetermination and IDoKs) - Post 2020 investment RCV in 2022-23 FYA prices (WWN)</v>
      </c>
      <c r="F623" s="187">
        <f xml:space="preserve"> F$366</f>
        <v>1995.01730314312</v>
      </c>
      <c r="G623" s="198" t="str">
        <f xml:space="preserve"> G$366</f>
        <v>£m</v>
      </c>
    </row>
    <row r="624" spans="1:7" s="118" customFormat="1" hidden="1" outlineLevel="4">
      <c r="A624" s="115"/>
      <c r="B624" s="115"/>
      <c r="C624" s="116"/>
      <c r="D624" s="117"/>
      <c r="E624" s="118" t="str">
        <f xml:space="preserve"> E$374</f>
        <v>2020-25 RCV - Closing RCV at 31 March 2025 (from PR19 FD as updated by the CMA redetermination and IDoKs) - Other adjustment RCV in 2022-23 FYA prices (WWN)</v>
      </c>
      <c r="F624" s="189">
        <f xml:space="preserve"> F$374</f>
        <v>0</v>
      </c>
      <c r="G624" s="199" t="str">
        <f xml:space="preserve"> G$374</f>
        <v>£m</v>
      </c>
    </row>
    <row r="625" spans="1:7" hidden="1" outlineLevel="4">
      <c r="E625" s="24" t="str">
        <f xml:space="preserve"> E$442</f>
        <v>PR19 ODI RCV adjustment in 2022-23 FYA prices (WWN)</v>
      </c>
      <c r="F625" s="187">
        <f xml:space="preserve"> F$442</f>
        <v>0</v>
      </c>
      <c r="G625" s="198" t="str">
        <f xml:space="preserve"> G$442</f>
        <v>£m</v>
      </c>
    </row>
    <row r="626" spans="1:7" hidden="1" outlineLevel="4">
      <c r="E626" s="24" t="str">
        <f xml:space="preserve"> E$450</f>
        <v>PR19 WINEP / NEP RCV adjustment in 2022-23 FYA prices (WWN)</v>
      </c>
      <c r="F626" s="187">
        <f xml:space="preserve"> F$450</f>
        <v>-21.663637120848655</v>
      </c>
      <c r="G626" s="198" t="str">
        <f xml:space="preserve"> G$450</f>
        <v>£m</v>
      </c>
    </row>
    <row r="627" spans="1:7" hidden="1" outlineLevel="4">
      <c r="E627" s="24" t="str">
        <f xml:space="preserve"> E$458</f>
        <v>PR19 Costs reconciliation RCV adjustment in 2022-23 FYA prices (WWN)</v>
      </c>
      <c r="F627" s="187">
        <f xml:space="preserve"> F$458</f>
        <v>34.638102739295455</v>
      </c>
      <c r="G627" s="198" t="str">
        <f xml:space="preserve"> G$458</f>
        <v>£m</v>
      </c>
    </row>
    <row r="628" spans="1:7" hidden="1" outlineLevel="4">
      <c r="E628" s="24" t="str">
        <f xml:space="preserve"> E$466</f>
        <v>PR19 Land sales RCV adjustment in 2022-23 FYA prices (WWN)</v>
      </c>
      <c r="F628" s="187">
        <f xml:space="preserve"> F$466</f>
        <v>-5.1580333049452571</v>
      </c>
      <c r="G628" s="198" t="str">
        <f xml:space="preserve"> G$466</f>
        <v>£m</v>
      </c>
    </row>
    <row r="629" spans="1:7" hidden="1" outlineLevel="4">
      <c r="E629" s="24" t="str">
        <f xml:space="preserve"> E$482</f>
        <v>PR19 Strategic regional water resources RCV adjustment in 2022-23 FYA prices (WWN)</v>
      </c>
      <c r="F629" s="187">
        <f xml:space="preserve"> F$482</f>
        <v>0</v>
      </c>
      <c r="G629" s="198" t="str">
        <f xml:space="preserve"> G$482</f>
        <v>£m</v>
      </c>
    </row>
    <row r="630" spans="1:7" hidden="1" outlineLevel="4">
      <c r="E630" s="24" t="str">
        <f xml:space="preserve"> E$490</f>
        <v>PR19 Green recovery RCV adjustment in 2022-23 FYA prices (WWN)</v>
      </c>
      <c r="F630" s="187">
        <f xml:space="preserve"> F$490</f>
        <v>0</v>
      </c>
      <c r="G630" s="198" t="str">
        <f xml:space="preserve"> G$490</f>
        <v>£m</v>
      </c>
    </row>
    <row r="631" spans="1:7" hidden="1" outlineLevel="4">
      <c r="E631" s="24" t="str">
        <f xml:space="preserve"> E$498</f>
        <v>PR19 Havant Thicket activities RCV adjustment in 2022-23 FYA prices (WWN)</v>
      </c>
      <c r="F631" s="187">
        <f xml:space="preserve"> F$498</f>
        <v>0</v>
      </c>
      <c r="G631" s="198" t="str">
        <f xml:space="preserve"> G$498</f>
        <v>£m</v>
      </c>
    </row>
    <row r="632" spans="1:7" hidden="1" outlineLevel="4">
      <c r="E632" s="24" t="str">
        <f xml:space="preserve"> E$506</f>
        <v>Other RCV adjustment in 2022-23 FYA prices (WWN)</v>
      </c>
      <c r="F632" s="187">
        <f xml:space="preserve"> F$506</f>
        <v>0</v>
      </c>
      <c r="G632" s="198" t="str">
        <f xml:space="preserve"> G$506</f>
        <v>£m</v>
      </c>
    </row>
    <row r="633" spans="1:7" s="110" customFormat="1" hidden="1" outlineLevel="3">
      <c r="A633" s="108"/>
      <c r="B633" s="108"/>
      <c r="C633" s="109"/>
      <c r="D633" s="120"/>
      <c r="E633" s="110" t="str">
        <f xml:space="preserve"> InpS!E$202</f>
        <v>PR24 Transitional expenditure programme RCV adjustment in 2022-23 FYA (CPIH deflated) prices (WWN)</v>
      </c>
      <c r="F633" s="185">
        <f xml:space="preserve"> InpS!F$202</f>
        <v>0</v>
      </c>
      <c r="G633" s="186" t="str">
        <f xml:space="preserve"> InpS!G$202</f>
        <v>£m</v>
      </c>
    </row>
    <row r="634" spans="1:7" s="110" customFormat="1" hidden="1" outlineLevel="3">
      <c r="A634" s="108"/>
      <c r="B634" s="108"/>
      <c r="C634" s="109"/>
      <c r="D634" s="120"/>
      <c r="E634" s="110" t="str">
        <f xml:space="preserve"> InpS!E$209</f>
        <v>PR24 Defra accelerated programme RCV adjustment in 2022-23 FYA (CPIH deflated) prices (WWN)</v>
      </c>
      <c r="F634" s="185">
        <f xml:space="preserve"> InpS!F$209</f>
        <v>0</v>
      </c>
      <c r="G634" s="186" t="str">
        <f xml:space="preserve"> InpS!G$209</f>
        <v>£m</v>
      </c>
    </row>
    <row r="635" spans="1:7" s="101" customFormat="1" hidden="1" outlineLevel="3">
      <c r="A635" s="98"/>
      <c r="B635" s="98"/>
      <c r="C635" s="99"/>
      <c r="D635" s="100"/>
      <c r="E635" s="141" t="s">
        <v>1067</v>
      </c>
      <c r="F635" s="190">
        <f xml:space="preserve"> SUM( F623:F634 )</f>
        <v>2002.8337354566213</v>
      </c>
      <c r="G635" s="202" t="s">
        <v>169</v>
      </c>
    </row>
    <row r="636" spans="1:7" hidden="1" outlineLevel="3">
      <c r="F636" s="187"/>
      <c r="G636" s="198"/>
    </row>
    <row r="637" spans="1:7" hidden="1" outlineLevel="2">
      <c r="D637" s="19" t="s">
        <v>916</v>
      </c>
      <c r="F637" s="187"/>
      <c r="G637" s="198"/>
    </row>
    <row r="638" spans="1:7" hidden="1" outlineLevel="4">
      <c r="E638" s="24" t="str">
        <f xml:space="preserve"> E$367</f>
        <v>2020-25 RCV - Closing RCV at 31 March 2025 (from PR19 FD as updated by the CMA redetermination and IDoKs) - Post 2020 investment RCV in 2022-23 FYA prices (BR)</v>
      </c>
      <c r="F638" s="187">
        <f xml:space="preserve"> F$367</f>
        <v>352.52003626185058</v>
      </c>
      <c r="G638" s="198" t="str">
        <f xml:space="preserve"> G$367</f>
        <v>£m</v>
      </c>
    </row>
    <row r="639" spans="1:7" s="118" customFormat="1" hidden="1" outlineLevel="4">
      <c r="A639" s="115"/>
      <c r="B639" s="115"/>
      <c r="C639" s="116"/>
      <c r="D639" s="117"/>
      <c r="E639" s="118" t="str">
        <f xml:space="preserve"> E$375</f>
        <v>2020-25 RCV - Closing RCV at 31 March 2025 (from PR19 FD as updated by the CMA redetermination and IDoKs) - Other adjustment RCV in 2022-23 FYA prices (BR)</v>
      </c>
      <c r="F639" s="189">
        <f xml:space="preserve"> F$375</f>
        <v>0</v>
      </c>
      <c r="G639" s="199" t="str">
        <f xml:space="preserve"> G$375</f>
        <v>£m</v>
      </c>
    </row>
    <row r="640" spans="1:7" hidden="1" outlineLevel="4">
      <c r="E640" s="24" t="str">
        <f xml:space="preserve"> E$443</f>
        <v>PR19 ODI RCV adjustment in 2022-23 FYA prices (BR)</v>
      </c>
      <c r="F640" s="187">
        <f xml:space="preserve"> F$443</f>
        <v>0</v>
      </c>
      <c r="G640" s="198" t="str">
        <f xml:space="preserve"> G$443</f>
        <v>£m</v>
      </c>
    </row>
    <row r="641" spans="1:8" hidden="1" outlineLevel="4">
      <c r="E641" s="24" t="str">
        <f xml:space="preserve"> E$451</f>
        <v>PR19 WINEP / NEP RCV adjustment in 2022-23 FYA prices (BR)</v>
      </c>
      <c r="F641" s="187">
        <f xml:space="preserve"> F$451</f>
        <v>0</v>
      </c>
      <c r="G641" s="198" t="str">
        <f xml:space="preserve"> G$451</f>
        <v>£m</v>
      </c>
    </row>
    <row r="642" spans="1:8" hidden="1" outlineLevel="4">
      <c r="E642" s="24" t="str">
        <f xml:space="preserve"> E$459</f>
        <v>PR19 Costs reconciliation RCV adjustment in 2022-23 FYA prices (BR)</v>
      </c>
      <c r="F642" s="187">
        <f xml:space="preserve"> F$459</f>
        <v>-23.944941361585958</v>
      </c>
      <c r="G642" s="198" t="str">
        <f xml:space="preserve"> G$459</f>
        <v>£m</v>
      </c>
    </row>
    <row r="643" spans="1:8" hidden="1" outlineLevel="4">
      <c r="E643" s="24" t="str">
        <f xml:space="preserve"> E$467</f>
        <v>PR19 Land sales RCV adjustment in 2022-23 FYA prices (BR)</v>
      </c>
      <c r="F643" s="187">
        <f xml:space="preserve"> F$467</f>
        <v>0</v>
      </c>
      <c r="G643" s="198" t="str">
        <f xml:space="preserve"> G$467</f>
        <v>£m</v>
      </c>
    </row>
    <row r="644" spans="1:8" hidden="1" outlineLevel="4">
      <c r="E644" s="24" t="str">
        <f xml:space="preserve"> E$483</f>
        <v>PR19 Strategic regional water resources RCV adjustment in 2022-23 FYA prices (BR)</v>
      </c>
      <c r="F644" s="187">
        <f xml:space="preserve"> F$483</f>
        <v>0</v>
      </c>
      <c r="G644" s="198" t="str">
        <f xml:space="preserve"> G$483</f>
        <v>£m</v>
      </c>
    </row>
    <row r="645" spans="1:8" hidden="1" outlineLevel="4">
      <c r="E645" s="24" t="str">
        <f xml:space="preserve"> E$491</f>
        <v>PR19 Green recovery RCV adjustment in 2022-23 FYA prices (BR)</v>
      </c>
      <c r="F645" s="187">
        <f xml:space="preserve"> F$491</f>
        <v>0</v>
      </c>
      <c r="G645" s="198" t="str">
        <f xml:space="preserve"> G$491</f>
        <v>£m</v>
      </c>
    </row>
    <row r="646" spans="1:8" hidden="1" outlineLevel="4">
      <c r="E646" s="24" t="str">
        <f xml:space="preserve"> E$499</f>
        <v>PR19 Havant Thicket activities RCV adjustment in 2022-23 FYA prices (BR)</v>
      </c>
      <c r="F646" s="187">
        <f xml:space="preserve"> F$499</f>
        <v>0</v>
      </c>
      <c r="G646" s="198" t="str">
        <f xml:space="preserve"> G$499</f>
        <v>£m</v>
      </c>
    </row>
    <row r="647" spans="1:8" hidden="1" outlineLevel="4">
      <c r="E647" s="24" t="str">
        <f xml:space="preserve"> E$507</f>
        <v>Other RCV adjustment in 2022-23 FYA prices (BR)</v>
      </c>
      <c r="F647" s="187">
        <f xml:space="preserve"> F$507</f>
        <v>0</v>
      </c>
      <c r="G647" s="198" t="str">
        <f xml:space="preserve"> G$507</f>
        <v>£m</v>
      </c>
    </row>
    <row r="648" spans="1:8" s="110" customFormat="1" hidden="1" outlineLevel="3">
      <c r="A648" s="108"/>
      <c r="B648" s="108"/>
      <c r="C648" s="109"/>
      <c r="D648" s="120"/>
      <c r="E648" s="110" t="str">
        <f xml:space="preserve"> InpS!E$203</f>
        <v>PR24 Transitional expenditure programme RCV adjustment in 2022-23 FYA (CPIH deflated) prices (BR)</v>
      </c>
      <c r="F648" s="185">
        <f xml:space="preserve"> InpS!F$203</f>
        <v>0</v>
      </c>
      <c r="G648" s="186" t="str">
        <f xml:space="preserve"> InpS!G$203</f>
        <v>£m</v>
      </c>
    </row>
    <row r="649" spans="1:8" s="110" customFormat="1" hidden="1" outlineLevel="3">
      <c r="A649" s="108"/>
      <c r="B649" s="108"/>
      <c r="C649" s="109"/>
      <c r="D649" s="120"/>
      <c r="E649" s="110" t="str">
        <f xml:space="preserve"> InpS!E$210</f>
        <v>PR24 Defra accelerated programme RCV adjustment in 2022-23 FYA (CPIH deflated) prices (BR)</v>
      </c>
      <c r="F649" s="185">
        <f xml:space="preserve"> InpS!F$210</f>
        <v>0</v>
      </c>
      <c r="G649" s="186" t="str">
        <f xml:space="preserve"> InpS!G$210</f>
        <v>£m</v>
      </c>
    </row>
    <row r="650" spans="1:8" s="101" customFormat="1" hidden="1" outlineLevel="3">
      <c r="A650" s="98"/>
      <c r="B650" s="98"/>
      <c r="C650" s="99"/>
      <c r="D650" s="100"/>
      <c r="E650" s="141" t="s">
        <v>1068</v>
      </c>
      <c r="F650" s="190">
        <f xml:space="preserve"> SUM( F638:F649 )</f>
        <v>328.57509490026462</v>
      </c>
      <c r="G650" s="202" t="s">
        <v>169</v>
      </c>
      <c r="H650" s="24"/>
    </row>
    <row r="651" spans="1:8" hidden="1" outlineLevel="3">
      <c r="F651" s="187"/>
      <c r="G651" s="198"/>
    </row>
    <row r="652" spans="1:8" hidden="1" outlineLevel="2">
      <c r="C652" s="19" t="s">
        <v>918</v>
      </c>
      <c r="F652" s="187"/>
      <c r="G652" s="198"/>
      <c r="H652" s="151"/>
    </row>
    <row r="653" spans="1:8" hidden="1" outlineLevel="3">
      <c r="E653" s="24" t="str">
        <f xml:space="preserve"> E$368</f>
        <v>2020-25 RCV - Closing RCV at 31 March 2025 (from PR19 FD as updated by the CMA redetermination and IDoKs) - Post 2020 investment RCV in 2022-23 FYA prices (ADDN1)</v>
      </c>
      <c r="F653" s="187">
        <f xml:space="preserve"> F$368</f>
        <v>-400.47889640808023</v>
      </c>
      <c r="G653" s="198" t="str">
        <f xml:space="preserve"> G$368</f>
        <v>£m</v>
      </c>
    </row>
    <row r="654" spans="1:8" s="118" customFormat="1" hidden="1" outlineLevel="3">
      <c r="A654" s="115"/>
      <c r="B654" s="115"/>
      <c r="C654" s="116"/>
      <c r="D654" s="117"/>
      <c r="E654" s="118" t="str">
        <f xml:space="preserve"> E$376</f>
        <v>2020-25 RCV - Closing RCV at 31 March 2025 (from PR19 FD as updated by the CMA redetermination and IDoKs) - Other adjustment RCV in 2022-23 FYA prices (ADDN1)</v>
      </c>
      <c r="F654" s="189">
        <f xml:space="preserve"> F$376</f>
        <v>0</v>
      </c>
      <c r="G654" s="199" t="str">
        <f xml:space="preserve"> G$376</f>
        <v>£m</v>
      </c>
    </row>
    <row r="655" spans="1:8" hidden="1" outlineLevel="3">
      <c r="E655" s="24" t="str">
        <f xml:space="preserve"> E$444</f>
        <v>PR19 ODI RCV adjustment in 2022-23 FYA prices (ADDN1)</v>
      </c>
      <c r="F655" s="187">
        <f xml:space="preserve"> F$444</f>
        <v>0</v>
      </c>
      <c r="G655" s="198" t="str">
        <f xml:space="preserve"> G$444</f>
        <v>£m</v>
      </c>
    </row>
    <row r="656" spans="1:8" hidden="1" outlineLevel="3">
      <c r="E656" s="24" t="str">
        <f xml:space="preserve"> E$452</f>
        <v>PR19 WINEP / NEP RCV adjustment in 2022-23 FYA prices (ADDN1)</v>
      </c>
      <c r="F656" s="187">
        <f xml:space="preserve"> F$452</f>
        <v>0</v>
      </c>
      <c r="G656" s="198" t="str">
        <f xml:space="preserve"> G$452</f>
        <v>£m</v>
      </c>
    </row>
    <row r="657" spans="1:8" hidden="1" outlineLevel="3">
      <c r="E657" s="24" t="str">
        <f xml:space="preserve"> E$460</f>
        <v>PR19 Costs reconciliation RCV adjustment in 2022-23 FYA prices (ADDN1)</v>
      </c>
      <c r="F657" s="187">
        <f xml:space="preserve"> F$460</f>
        <v>0.65956904192659982</v>
      </c>
      <c r="G657" s="198" t="str">
        <f xml:space="preserve"> G$460</f>
        <v>£m</v>
      </c>
    </row>
    <row r="658" spans="1:8" hidden="1" outlineLevel="3">
      <c r="E658" s="24" t="str">
        <f xml:space="preserve"> E$468</f>
        <v>PR19 Land sales RCV adjustment in 2022-23 FYA prices (ADDN1)</v>
      </c>
      <c r="F658" s="187">
        <f xml:space="preserve"> F$468</f>
        <v>521.41310907980596</v>
      </c>
      <c r="G658" s="198" t="str">
        <f xml:space="preserve"> G$468</f>
        <v>£m</v>
      </c>
    </row>
    <row r="659" spans="1:8" hidden="1" outlineLevel="3">
      <c r="E659" s="24" t="str">
        <f xml:space="preserve"> E$484</f>
        <v>PR19 Strategic regional water resources RCV adjustment in 2022-23 FYA prices (ADDN1)</v>
      </c>
      <c r="F659" s="187">
        <f xml:space="preserve"> F$484</f>
        <v>0</v>
      </c>
      <c r="G659" s="198" t="str">
        <f xml:space="preserve"> G$484</f>
        <v>£m</v>
      </c>
    </row>
    <row r="660" spans="1:8" hidden="1" outlineLevel="3">
      <c r="E660" s="24" t="str">
        <f xml:space="preserve"> E$492</f>
        <v>PR19 Green recovery RCV adjustment in 2022-23 FYA prices (ADDN1)</v>
      </c>
      <c r="F660" s="187">
        <f xml:space="preserve"> F$492</f>
        <v>0</v>
      </c>
      <c r="G660" s="198" t="str">
        <f xml:space="preserve"> G$492</f>
        <v>£m</v>
      </c>
    </row>
    <row r="661" spans="1:8" hidden="1" outlineLevel="3">
      <c r="E661" s="24" t="str">
        <f xml:space="preserve"> E$500</f>
        <v>PR19 Havant Thicket activities RCV adjustment in 2022-23 FYA prices (ADDN1)</v>
      </c>
      <c r="F661" s="187">
        <f xml:space="preserve"> F$500</f>
        <v>0</v>
      </c>
      <c r="G661" s="198" t="str">
        <f xml:space="preserve"> G$500</f>
        <v>£m</v>
      </c>
    </row>
    <row r="662" spans="1:8" hidden="1" outlineLevel="3">
      <c r="E662" s="24" t="str">
        <f xml:space="preserve"> E$508</f>
        <v>Other RCV adjustment in 2022-23 FYA prices (ADDN1)</v>
      </c>
      <c r="F662" s="187">
        <f xml:space="preserve"> F$508</f>
        <v>0</v>
      </c>
      <c r="G662" s="198" t="str">
        <f xml:space="preserve"> G$508</f>
        <v>£m</v>
      </c>
    </row>
    <row r="663" spans="1:8" s="110" customFormat="1" hidden="1" outlineLevel="3">
      <c r="A663" s="108"/>
      <c r="B663" s="108"/>
      <c r="C663" s="109"/>
      <c r="D663" s="120"/>
      <c r="E663" s="110" t="str">
        <f xml:space="preserve"> InpS!E$204</f>
        <v>PR24 Transitional expenditure programme RCV adjustment in 2022-23 FYA (CPIH deflated) prices (ADDN1)</v>
      </c>
      <c r="F663" s="185">
        <f xml:space="preserve"> InpS!F$204</f>
        <v>0</v>
      </c>
      <c r="G663" s="186" t="str">
        <f xml:space="preserve"> InpS!G$204</f>
        <v>£m</v>
      </c>
    </row>
    <row r="664" spans="1:8" s="110" customFormat="1" hidden="1" outlineLevel="3">
      <c r="A664" s="108"/>
      <c r="B664" s="108"/>
      <c r="C664" s="109"/>
      <c r="D664" s="120"/>
      <c r="E664" s="110" t="str">
        <f xml:space="preserve"> InpS!E$211</f>
        <v>PR24 Defra accelerated programme RCV adjustment in 2022-23 FYA (CPIH deflated) prices (ADDN1)</v>
      </c>
      <c r="F664" s="185">
        <f xml:space="preserve"> InpS!F$211</f>
        <v>0</v>
      </c>
      <c r="G664" s="186" t="str">
        <f xml:space="preserve"> InpS!G$211</f>
        <v>£m</v>
      </c>
    </row>
    <row r="665" spans="1:8" s="101" customFormat="1" hidden="1" outlineLevel="3">
      <c r="A665" s="98"/>
      <c r="B665" s="98"/>
      <c r="C665" s="99"/>
      <c r="D665" s="100"/>
      <c r="E665" s="141" t="s">
        <v>1069</v>
      </c>
      <c r="F665" s="190">
        <f xml:space="preserve"> SUM( F653:F664 )</f>
        <v>121.59378171365233</v>
      </c>
      <c r="G665" s="202" t="s">
        <v>169</v>
      </c>
    </row>
    <row r="666" spans="1:8" s="101" customFormat="1" hidden="1" outlineLevel="3">
      <c r="A666" s="98"/>
      <c r="B666" s="98"/>
      <c r="C666" s="99"/>
      <c r="D666" s="100"/>
      <c r="E666" s="142"/>
      <c r="F666" s="191"/>
      <c r="G666" s="203"/>
      <c r="H666" s="152"/>
    </row>
    <row r="667" spans="1:8" hidden="1" outlineLevel="2">
      <c r="C667" s="19" t="s">
        <v>920</v>
      </c>
      <c r="F667" s="187"/>
      <c r="G667" s="198"/>
    </row>
    <row r="668" spans="1:8" hidden="1" outlineLevel="3">
      <c r="E668" s="24" t="str">
        <f xml:space="preserve"> E$369</f>
        <v>2020-25 RCV - Closing RCV at 31 March 2025 (from PR19 FD as updated by the CMA redetermination and IDoKs) - Post 2020 investment RCV in 2022-23 FYA prices (ADDN2)</v>
      </c>
      <c r="F668" s="187">
        <f t="shared" ref="F668:G668" si="64" xml:space="preserve"> F$369</f>
        <v>0</v>
      </c>
      <c r="G668" s="198" t="str">
        <f t="shared" si="64"/>
        <v>£m</v>
      </c>
    </row>
    <row r="669" spans="1:8" s="118" customFormat="1" hidden="1" outlineLevel="3">
      <c r="A669" s="115"/>
      <c r="B669" s="115"/>
      <c r="C669" s="116"/>
      <c r="D669" s="117"/>
      <c r="E669" s="118" t="str">
        <f xml:space="preserve"> E$377</f>
        <v>2020-25 RCV - Closing RCV at 31 March 2025 (from PR19 FD as updated by the CMA redetermination and IDoKs) - Other adjustment RCV in 2022-23 FYA prices (ADDN2)</v>
      </c>
      <c r="F669" s="189">
        <f xml:space="preserve"> F$377</f>
        <v>0</v>
      </c>
      <c r="G669" s="199" t="str">
        <f xml:space="preserve"> G$377</f>
        <v>£m</v>
      </c>
    </row>
    <row r="670" spans="1:8" hidden="1" outlineLevel="3">
      <c r="E670" s="24" t="str">
        <f xml:space="preserve"> E$445</f>
        <v>PR19 ODI RCV adjustment in 2022-23 FYA prices (ADDN2)</v>
      </c>
      <c r="F670" s="187">
        <f t="shared" ref="F670:G670" si="65" xml:space="preserve"> F$445</f>
        <v>0</v>
      </c>
      <c r="G670" s="198" t="str">
        <f t="shared" si="65"/>
        <v>£m</v>
      </c>
    </row>
    <row r="671" spans="1:8" hidden="1" outlineLevel="3">
      <c r="E671" s="24" t="str">
        <f xml:space="preserve"> E$453</f>
        <v>PR19 WINEP / NEP RCV adjustment in 2022-23 FYA prices (ADDN2)</v>
      </c>
      <c r="F671" s="187">
        <f t="shared" ref="F671:G671" si="66" xml:space="preserve"> F$453</f>
        <v>0</v>
      </c>
      <c r="G671" s="198" t="str">
        <f t="shared" si="66"/>
        <v>£m</v>
      </c>
    </row>
    <row r="672" spans="1:8" hidden="1" outlineLevel="3">
      <c r="E672" s="24" t="str">
        <f xml:space="preserve"> E$461</f>
        <v>PR19 Costs reconciliation RCV adjustment in 2022-23 FYA prices (ADDN2)</v>
      </c>
      <c r="F672" s="187">
        <f t="shared" ref="F672:G672" si="67" xml:space="preserve"> F$461</f>
        <v>0</v>
      </c>
      <c r="G672" s="198" t="str">
        <f t="shared" si="67"/>
        <v>£m</v>
      </c>
    </row>
    <row r="673" spans="1:10" hidden="1" outlineLevel="3">
      <c r="E673" s="24" t="str">
        <f xml:space="preserve"> E$469</f>
        <v>PR19 Land sales RCV adjustment in 2022-23 FYA prices (ADDN2)</v>
      </c>
      <c r="F673" s="187">
        <f t="shared" ref="F673:G673" si="68" xml:space="preserve"> F$469</f>
        <v>0</v>
      </c>
      <c r="G673" s="198" t="str">
        <f t="shared" si="68"/>
        <v>£m</v>
      </c>
    </row>
    <row r="674" spans="1:10" hidden="1" outlineLevel="3">
      <c r="E674" s="24" t="str">
        <f xml:space="preserve"> E$485</f>
        <v>PR19 Strategic regional water resources RCV adjustment in 2022-23 FYA prices (ADDN2)</v>
      </c>
      <c r="F674" s="187">
        <f t="shared" ref="F674:G674" si="69" xml:space="preserve"> F$485</f>
        <v>0</v>
      </c>
      <c r="G674" s="198" t="str">
        <f t="shared" si="69"/>
        <v>£m</v>
      </c>
    </row>
    <row r="675" spans="1:10" hidden="1" outlineLevel="3">
      <c r="E675" s="24" t="str">
        <f xml:space="preserve"> E$493</f>
        <v>PR19 Green recovery RCV adjustment in 2022-23 FYA prices (ADDN2)</v>
      </c>
      <c r="F675" s="187">
        <f t="shared" ref="F675:G675" si="70" xml:space="preserve"> F$493</f>
        <v>0</v>
      </c>
      <c r="G675" s="198" t="str">
        <f t="shared" si="70"/>
        <v>£m</v>
      </c>
    </row>
    <row r="676" spans="1:10" hidden="1" outlineLevel="3">
      <c r="E676" s="24" t="str">
        <f xml:space="preserve"> E$501</f>
        <v>PR19 Havant Thicket activities RCV adjustment in 2022-23 FYA prices (ADDN2)</v>
      </c>
      <c r="F676" s="187">
        <f t="shared" ref="F676:G676" si="71" xml:space="preserve"> F$501</f>
        <v>0</v>
      </c>
      <c r="G676" s="198" t="str">
        <f t="shared" si="71"/>
        <v>£m</v>
      </c>
    </row>
    <row r="677" spans="1:10" hidden="1" outlineLevel="3">
      <c r="E677" s="24" t="str">
        <f xml:space="preserve"> E$509</f>
        <v>Other RCV adjustment in 2022-23 FYA prices (ADDN2)</v>
      </c>
      <c r="F677" s="187">
        <f t="shared" ref="F677:G677" si="72" xml:space="preserve"> F$509</f>
        <v>0</v>
      </c>
      <c r="G677" s="198" t="str">
        <f t="shared" si="72"/>
        <v>£m</v>
      </c>
    </row>
    <row r="678" spans="1:10" s="110" customFormat="1" hidden="1" outlineLevel="3">
      <c r="A678" s="108"/>
      <c r="B678" s="108"/>
      <c r="C678" s="109"/>
      <c r="D678" s="120"/>
      <c r="E678" s="110" t="str">
        <f xml:space="preserve"> InpS!E$205</f>
        <v>PR24 Transitional expenditure programme RCV adjustment in 2022-23 FYA (CPIH deflated) prices (ADDN2)</v>
      </c>
      <c r="F678" s="185">
        <f xml:space="preserve"> InpS!F$205</f>
        <v>0</v>
      </c>
      <c r="G678" s="186" t="str">
        <f xml:space="preserve"> InpS!G$205</f>
        <v>£m</v>
      </c>
    </row>
    <row r="679" spans="1:10" s="110" customFormat="1" hidden="1" outlineLevel="3">
      <c r="A679" s="108"/>
      <c r="B679" s="108"/>
      <c r="C679" s="109"/>
      <c r="D679" s="120"/>
      <c r="E679" s="110" t="str">
        <f xml:space="preserve"> InpS!E$212</f>
        <v>PR24 Defra accelerated programme RCV adjustment in 2022-23 FYA (CPIH deflated) prices (ADDN2)</v>
      </c>
      <c r="F679" s="185">
        <f xml:space="preserve"> InpS!F$212</f>
        <v>0</v>
      </c>
      <c r="G679" s="186" t="str">
        <f xml:space="preserve"> InpS!G$212</f>
        <v>£m</v>
      </c>
    </row>
    <row r="680" spans="1:10" s="101" customFormat="1" hidden="1" outlineLevel="3">
      <c r="A680" s="98"/>
      <c r="B680" s="98"/>
      <c r="C680" s="99"/>
      <c r="D680" s="100"/>
      <c r="E680" s="141" t="s">
        <v>1070</v>
      </c>
      <c r="F680" s="190">
        <f xml:space="preserve"> SUM( F668:F679 )</f>
        <v>0</v>
      </c>
      <c r="G680" s="202" t="s">
        <v>169</v>
      </c>
      <c r="H680" s="24"/>
      <c r="I680" s="24"/>
      <c r="J680" s="24"/>
    </row>
    <row r="681" spans="1:10" hidden="1" outlineLevel="1">
      <c r="F681" s="187"/>
      <c r="G681" s="198"/>
    </row>
    <row r="682" spans="1:10" hidden="1" outlineLevel="1">
      <c r="A682" s="10" t="s">
        <v>1071</v>
      </c>
      <c r="B682" s="10" t="s">
        <v>1072</v>
      </c>
      <c r="F682" s="187"/>
      <c r="G682" s="198"/>
    </row>
    <row r="683" spans="1:10" hidden="1" outlineLevel="2">
      <c r="F683" s="187"/>
      <c r="G683" s="198"/>
    </row>
    <row r="684" spans="1:10" hidden="1" outlineLevel="2">
      <c r="D684" s="19" t="s">
        <v>910</v>
      </c>
      <c r="F684" s="187"/>
      <c r="G684" s="198"/>
    </row>
    <row r="685" spans="1:10" hidden="1" outlineLevel="3">
      <c r="E685" s="24" t="str">
        <f xml:space="preserve"> E$528</f>
        <v xml:space="preserve">Ofwat - Pre 2020 RCV opening balance - real (2022-23 FYA) (WR) </v>
      </c>
      <c r="F685" s="187">
        <f xml:space="preserve"> F$528</f>
        <v>299.567586584048</v>
      </c>
      <c r="G685" s="198" t="str">
        <f xml:space="preserve"> G$528</f>
        <v>£m</v>
      </c>
    </row>
    <row r="686" spans="1:10" hidden="1" outlineLevel="3">
      <c r="E686" s="24" t="str">
        <f xml:space="preserve"> E$605</f>
        <v xml:space="preserve">Ofwat - 2020-25 RCV opening balance - real (2022-23 FYA) (WR) </v>
      </c>
      <c r="F686" s="187">
        <f xml:space="preserve"> F$605</f>
        <v>242.87422127021722</v>
      </c>
      <c r="G686" s="198" t="str">
        <f xml:space="preserve"> G$605</f>
        <v>£m</v>
      </c>
    </row>
    <row r="687" spans="1:10" s="101" customFormat="1" hidden="1" outlineLevel="3">
      <c r="A687" s="98" t="s">
        <v>1071</v>
      </c>
      <c r="B687" s="98"/>
      <c r="C687" s="99"/>
      <c r="D687" s="100"/>
      <c r="E687" s="141" t="s">
        <v>1073</v>
      </c>
      <c r="F687" s="190">
        <f xml:space="preserve"> SUM( F685:F686 )</f>
        <v>542.44180785426522</v>
      </c>
      <c r="G687" s="202" t="s">
        <v>169</v>
      </c>
      <c r="H687" s="24"/>
      <c r="I687" s="24"/>
      <c r="J687" s="24"/>
    </row>
    <row r="688" spans="1:10" hidden="1" outlineLevel="3">
      <c r="F688" s="187"/>
      <c r="G688" s="198"/>
    </row>
    <row r="689" spans="1:10" hidden="1" outlineLevel="2">
      <c r="D689" s="19" t="s">
        <v>912</v>
      </c>
      <c r="F689" s="187"/>
      <c r="G689" s="198"/>
    </row>
    <row r="690" spans="1:10" hidden="1" outlineLevel="3">
      <c r="E690" s="24" t="str">
        <f xml:space="preserve"> E$540</f>
        <v xml:space="preserve">Ofwat - Pre 2020 RCV opening balance - real (2022-23 FYA) (WN) </v>
      </c>
      <c r="F690" s="187">
        <f xml:space="preserve"> F$540</f>
        <v>5885.3300420589139</v>
      </c>
      <c r="G690" s="198" t="str">
        <f xml:space="preserve"> G$540</f>
        <v>£m</v>
      </c>
    </row>
    <row r="691" spans="1:10" hidden="1" outlineLevel="3">
      <c r="E691" s="24" t="str">
        <f xml:space="preserve"> E$620</f>
        <v xml:space="preserve">Ofwat - 2020-25 RCV opening balance - real (2022-23 FYA) (WN) </v>
      </c>
      <c r="F691" s="187">
        <f xml:space="preserve"> F$620</f>
        <v>2538.1474870873144</v>
      </c>
      <c r="G691" s="198" t="str">
        <f xml:space="preserve"> G$620</f>
        <v>£m</v>
      </c>
    </row>
    <row r="692" spans="1:10" s="101" customFormat="1" hidden="1" outlineLevel="3">
      <c r="A692" s="98" t="s">
        <v>1071</v>
      </c>
      <c r="B692" s="98"/>
      <c r="C692" s="99"/>
      <c r="D692" s="100"/>
      <c r="E692" s="141" t="s">
        <v>1074</v>
      </c>
      <c r="F692" s="190">
        <f xml:space="preserve"> SUM( F690:F691 )</f>
        <v>8423.4775291462283</v>
      </c>
      <c r="G692" s="202" t="s">
        <v>169</v>
      </c>
      <c r="H692" s="24"/>
      <c r="I692" s="24"/>
      <c r="J692" s="24"/>
    </row>
    <row r="693" spans="1:10" hidden="1" outlineLevel="3">
      <c r="F693" s="187"/>
      <c r="G693" s="198"/>
    </row>
    <row r="694" spans="1:10" hidden="1" outlineLevel="2">
      <c r="D694" s="19" t="s">
        <v>914</v>
      </c>
      <c r="F694" s="187"/>
      <c r="G694" s="198"/>
    </row>
    <row r="695" spans="1:10" hidden="1" outlineLevel="3">
      <c r="E695" s="24" t="str">
        <f xml:space="preserve"> E$552</f>
        <v xml:space="preserve">Ofwat - Pre 2020 RCV opening balance - real (2022-23 FYA) (WWN) </v>
      </c>
      <c r="F695" s="187">
        <f xml:space="preserve"> F$552</f>
        <v>4701.5827763226025</v>
      </c>
      <c r="G695" s="198" t="str">
        <f xml:space="preserve"> G$552</f>
        <v>£m</v>
      </c>
    </row>
    <row r="696" spans="1:10" hidden="1" outlineLevel="3">
      <c r="E696" s="24" t="str">
        <f xml:space="preserve"> E$635</f>
        <v xml:space="preserve">Ofwat - 2020-25 RCV opening balance - real (2022-23 FYA) (WWN) </v>
      </c>
      <c r="F696" s="187">
        <f xml:space="preserve"> F$635</f>
        <v>2002.8337354566213</v>
      </c>
      <c r="G696" s="198" t="str">
        <f xml:space="preserve"> G$635</f>
        <v>£m</v>
      </c>
    </row>
    <row r="697" spans="1:10" s="101" customFormat="1" hidden="1" outlineLevel="3">
      <c r="A697" s="98" t="s">
        <v>1071</v>
      </c>
      <c r="B697" s="98"/>
      <c r="C697" s="99"/>
      <c r="D697" s="100"/>
      <c r="E697" s="141" t="s">
        <v>1075</v>
      </c>
      <c r="F697" s="190">
        <f xml:space="preserve"> SUM( F695:F696 )</f>
        <v>6704.4165117792236</v>
      </c>
      <c r="G697" s="202" t="s">
        <v>169</v>
      </c>
      <c r="H697" s="24"/>
      <c r="I697" s="24"/>
      <c r="J697" s="24"/>
    </row>
    <row r="698" spans="1:10" hidden="1" outlineLevel="3">
      <c r="F698" s="187"/>
      <c r="G698" s="198"/>
    </row>
    <row r="699" spans="1:10" hidden="1" outlineLevel="2">
      <c r="D699" s="19" t="s">
        <v>916</v>
      </c>
      <c r="F699" s="187"/>
      <c r="G699" s="198"/>
    </row>
    <row r="700" spans="1:10" hidden="1" outlineLevel="3">
      <c r="E700" s="24" t="str">
        <f xml:space="preserve"> E$564</f>
        <v xml:space="preserve">Ofwat - Pre 2020 RCV opening balance - real (2022-23 FYA) (BR) </v>
      </c>
      <c r="F700" s="187">
        <f xml:space="preserve"> F$564</f>
        <v>1474.4944304468647</v>
      </c>
      <c r="G700" s="198" t="str">
        <f xml:space="preserve"> G$564</f>
        <v>£m</v>
      </c>
    </row>
    <row r="701" spans="1:10" hidden="1" outlineLevel="3">
      <c r="E701" s="24" t="str">
        <f xml:space="preserve"> E$650</f>
        <v xml:space="preserve">Ofwat - 2020-25 RCV opening balance - real (2022-23 FYA) (BR) </v>
      </c>
      <c r="F701" s="187">
        <f xml:space="preserve"> F$650</f>
        <v>328.57509490026462</v>
      </c>
      <c r="G701" s="198" t="str">
        <f xml:space="preserve"> G$650</f>
        <v>£m</v>
      </c>
    </row>
    <row r="702" spans="1:10" s="101" customFormat="1" hidden="1" outlineLevel="3">
      <c r="A702" s="98" t="s">
        <v>1071</v>
      </c>
      <c r="B702" s="98"/>
      <c r="C702" s="99"/>
      <c r="D702" s="100"/>
      <c r="E702" s="141" t="s">
        <v>1076</v>
      </c>
      <c r="F702" s="190">
        <f xml:space="preserve"> SUM( F700:F701 )</f>
        <v>1803.0695253471295</v>
      </c>
      <c r="G702" s="202" t="s">
        <v>169</v>
      </c>
      <c r="H702" s="24"/>
      <c r="I702" s="24"/>
      <c r="J702" s="24"/>
    </row>
    <row r="703" spans="1:10" hidden="1" outlineLevel="3">
      <c r="F703" s="187"/>
      <c r="G703" s="198"/>
    </row>
    <row r="704" spans="1:10" hidden="1" outlineLevel="2">
      <c r="D704" s="19" t="s">
        <v>918</v>
      </c>
      <c r="F704" s="187"/>
      <c r="G704" s="198"/>
    </row>
    <row r="705" spans="1:23" hidden="1" outlineLevel="3">
      <c r="E705" s="24" t="str">
        <f xml:space="preserve"> E$576</f>
        <v xml:space="preserve">Ofwat - Pre 2020 RCV opening balance - real (2022-23 FYA) (ADDN1) </v>
      </c>
      <c r="F705" s="187">
        <f xml:space="preserve"> F$576</f>
        <v>1583.5591606586217</v>
      </c>
      <c r="G705" s="198" t="str">
        <f xml:space="preserve"> G$576</f>
        <v>£m</v>
      </c>
    </row>
    <row r="706" spans="1:23" hidden="1" outlineLevel="3">
      <c r="E706" s="24" t="str">
        <f>E$665</f>
        <v xml:space="preserve">Ofwat - 2020-25 RCV opening balance - real (2022-23 FYA) (ADDN1) </v>
      </c>
      <c r="F706" s="187">
        <f>F$665</f>
        <v>121.59378171365233</v>
      </c>
      <c r="G706" s="198" t="str">
        <f>G$665</f>
        <v>£m</v>
      </c>
    </row>
    <row r="707" spans="1:23" s="101" customFormat="1" hidden="1" outlineLevel="3">
      <c r="A707" s="98" t="s">
        <v>1071</v>
      </c>
      <c r="B707" s="98"/>
      <c r="C707" s="99"/>
      <c r="D707" s="100"/>
      <c r="E707" s="141" t="s">
        <v>1077</v>
      </c>
      <c r="F707" s="190">
        <f xml:space="preserve"> SUM( F705:F706 )</f>
        <v>1705.1529423722741</v>
      </c>
      <c r="G707" s="202" t="s">
        <v>169</v>
      </c>
      <c r="H707" s="24"/>
      <c r="I707" s="24"/>
      <c r="J707" s="24"/>
    </row>
    <row r="708" spans="1:23" s="101" customFormat="1" hidden="1" outlineLevel="3">
      <c r="A708" s="98"/>
      <c r="B708" s="98"/>
      <c r="C708" s="99"/>
      <c r="D708" s="100"/>
      <c r="E708" s="142"/>
      <c r="F708" s="191"/>
      <c r="G708" s="203"/>
      <c r="H708" s="24"/>
      <c r="I708" s="24"/>
      <c r="J708" s="24"/>
    </row>
    <row r="709" spans="1:23" hidden="1" outlineLevel="2">
      <c r="D709" s="19" t="s">
        <v>920</v>
      </c>
      <c r="F709" s="187"/>
      <c r="G709" s="198"/>
    </row>
    <row r="710" spans="1:23" hidden="1" outlineLevel="3">
      <c r="E710" s="24" t="str">
        <f xml:space="preserve"> E$588</f>
        <v xml:space="preserve">Ofwat - Pre 2020 RCV opening balance - real (2022-23 FYA) (ADDN2) </v>
      </c>
      <c r="F710" s="187">
        <f t="shared" ref="F710:G710" si="73" xml:space="preserve"> F$588</f>
        <v>0</v>
      </c>
      <c r="G710" s="198" t="str">
        <f t="shared" si="73"/>
        <v>£m</v>
      </c>
    </row>
    <row r="711" spans="1:23" hidden="1" outlineLevel="3">
      <c r="E711" s="24" t="str">
        <f>E$680</f>
        <v xml:space="preserve">Ofwat - 2020-25 RCV opening balance - real (2022-23 FYA) (ADDN2) </v>
      </c>
      <c r="F711" s="187">
        <f t="shared" ref="F711:G711" si="74">F$680</f>
        <v>0</v>
      </c>
      <c r="G711" s="198" t="str">
        <f t="shared" si="74"/>
        <v>£m</v>
      </c>
    </row>
    <row r="712" spans="1:23" s="101" customFormat="1" hidden="1" outlineLevel="3">
      <c r="A712" s="98" t="s">
        <v>1071</v>
      </c>
      <c r="B712" s="98"/>
      <c r="C712" s="99"/>
      <c r="D712" s="100"/>
      <c r="E712" s="141" t="s">
        <v>1078</v>
      </c>
      <c r="F712" s="190">
        <f xml:space="preserve"> SUM( F710:F711 )</f>
        <v>0</v>
      </c>
      <c r="G712" s="202" t="s">
        <v>169</v>
      </c>
      <c r="H712" s="24"/>
      <c r="I712" s="24"/>
      <c r="J712" s="24"/>
    </row>
    <row r="713" spans="1:23" hidden="1" outlineLevel="1">
      <c r="F713" s="187"/>
      <c r="G713" s="198"/>
    </row>
    <row r="714" spans="1:23">
      <c r="F714" s="187"/>
      <c r="G714" s="198"/>
    </row>
    <row r="715" spans="1:23" collapsed="1">
      <c r="A715" s="85" t="s">
        <v>1079</v>
      </c>
      <c r="B715" s="85"/>
      <c r="C715" s="84"/>
      <c r="D715" s="83"/>
      <c r="E715" s="82"/>
      <c r="F715" s="83"/>
      <c r="G715" s="201"/>
      <c r="H715" s="82"/>
      <c r="I715" s="82"/>
      <c r="J715" s="82"/>
      <c r="K715" s="82"/>
      <c r="L715" s="82"/>
      <c r="M715" s="82"/>
      <c r="N715" s="82"/>
      <c r="O715" s="82"/>
      <c r="P715" s="82"/>
      <c r="Q715" s="82"/>
      <c r="R715" s="82"/>
      <c r="S715" s="82"/>
      <c r="T715" s="82"/>
      <c r="U715" s="82"/>
      <c r="V715" s="82"/>
      <c r="W715" s="82"/>
    </row>
    <row r="716" spans="1:23" hidden="1" outlineLevel="1">
      <c r="F716" s="187"/>
      <c r="G716" s="198"/>
    </row>
    <row r="717" spans="1:23" hidden="1" outlineLevel="1">
      <c r="A717" s="10" t="s">
        <v>908</v>
      </c>
      <c r="B717" s="10" t="s">
        <v>909</v>
      </c>
      <c r="F717" s="187"/>
      <c r="G717" s="198"/>
    </row>
    <row r="718" spans="1:23" hidden="1" outlineLevel="2">
      <c r="A718" s="10" t="str">
        <f t="shared" ref="A718:G718" si="75" xml:space="preserve"> A$219</f>
        <v>PD11.22</v>
      </c>
      <c r="B718" s="10">
        <f t="shared" si="75"/>
        <v>0</v>
      </c>
      <c r="C718" s="19">
        <f t="shared" si="75"/>
        <v>0</v>
      </c>
      <c r="D718" s="65">
        <f t="shared" si="75"/>
        <v>0</v>
      </c>
      <c r="E718" s="24" t="str">
        <f t="shared" si="75"/>
        <v xml:space="preserve">Ofwat - Opening RCV at 1 April 2025 in 2017-18 FYA (CPIH deflated) prices post midnight adjustments (WR) </v>
      </c>
      <c r="F718" s="189">
        <f t="shared" si="75"/>
        <v>459.44986447852619</v>
      </c>
      <c r="G718" s="198" t="str">
        <f t="shared" si="75"/>
        <v>£m</v>
      </c>
    </row>
    <row r="719" spans="1:23" hidden="1" outlineLevel="2">
      <c r="A719" s="10" t="str">
        <f t="shared" ref="A719:G719" si="76" xml:space="preserve"> A$243</f>
        <v>PD11.22</v>
      </c>
      <c r="B719" s="10">
        <f t="shared" si="76"/>
        <v>0</v>
      </c>
      <c r="C719" s="19">
        <f t="shared" si="76"/>
        <v>0</v>
      </c>
      <c r="D719" s="65">
        <f t="shared" si="76"/>
        <v>0</v>
      </c>
      <c r="E719" s="24" t="str">
        <f t="shared" si="76"/>
        <v xml:space="preserve">Ofwat - Opening RCV at 1 April 2025 in 2017-18 FYA (CPIH deflated) prices post midnight adjustments (WN) </v>
      </c>
      <c r="F719" s="187">
        <f t="shared" si="76"/>
        <v>7134.7111398240941</v>
      </c>
      <c r="G719" s="198" t="str">
        <f t="shared" si="76"/>
        <v>£m</v>
      </c>
    </row>
    <row r="720" spans="1:23" hidden="1" outlineLevel="2">
      <c r="A720" s="10" t="str">
        <f t="shared" ref="A720:G720" si="77" xml:space="preserve"> A$267</f>
        <v>PD11.22</v>
      </c>
      <c r="B720" s="10">
        <f t="shared" si="77"/>
        <v>0</v>
      </c>
      <c r="C720" s="19">
        <f t="shared" si="77"/>
        <v>0</v>
      </c>
      <c r="D720" s="65">
        <f t="shared" si="77"/>
        <v>0</v>
      </c>
      <c r="E720" s="24" t="str">
        <f t="shared" si="77"/>
        <v xml:space="preserve">Ofwat - Opening RCV at 1 April 2025 in 2017-18 FYA (CPIH deflated) prices post midnight adjustments (WWN) </v>
      </c>
      <c r="F720" s="187">
        <f t="shared" si="77"/>
        <v>5678.6612188493727</v>
      </c>
      <c r="G720" s="198" t="str">
        <f t="shared" si="77"/>
        <v>£m</v>
      </c>
    </row>
    <row r="721" spans="1:7" hidden="1" outlineLevel="2">
      <c r="A721" s="10" t="str">
        <f t="shared" ref="A721:G721" si="78" xml:space="preserve"> A$291</f>
        <v>PD11.22</v>
      </c>
      <c r="B721" s="10">
        <f t="shared" si="78"/>
        <v>0</v>
      </c>
      <c r="C721" s="19">
        <f t="shared" si="78"/>
        <v>0</v>
      </c>
      <c r="D721" s="65">
        <f t="shared" si="78"/>
        <v>0</v>
      </c>
      <c r="E721" s="24" t="str">
        <f t="shared" si="78"/>
        <v xml:space="preserve">Ofwat - Opening RCV at 1 April 2025 in 2017-18 FYA (CPIH deflated) prices post midnight adjustments (BR) </v>
      </c>
      <c r="F721" s="187">
        <f t="shared" si="78"/>
        <v>1527.2053832706538</v>
      </c>
      <c r="G721" s="198" t="str">
        <f t="shared" si="78"/>
        <v>£m</v>
      </c>
    </row>
    <row r="722" spans="1:7" hidden="1" outlineLevel="2">
      <c r="A722" s="10" t="str">
        <f t="shared" ref="A722:G723" si="79" xml:space="preserve"> A$315</f>
        <v>PD11.22</v>
      </c>
      <c r="B722" s="10">
        <f t="shared" si="79"/>
        <v>0</v>
      </c>
      <c r="C722" s="19">
        <f t="shared" si="79"/>
        <v>0</v>
      </c>
      <c r="D722" s="65">
        <f t="shared" si="79"/>
        <v>0</v>
      </c>
      <c r="E722" s="24" t="str">
        <f t="shared" si="79"/>
        <v xml:space="preserve">Ofwat - Opening RCV at 1 April 2025 in 2017-18 FYA (CPIH deflated) prices post midnight adjustments (ADDN1) </v>
      </c>
      <c r="F722" s="187">
        <f t="shared" si="79"/>
        <v>1444.2697390658761</v>
      </c>
      <c r="G722" s="198" t="str">
        <f t="shared" si="79"/>
        <v>£m</v>
      </c>
    </row>
    <row r="723" spans="1:7" hidden="1" outlineLevel="2">
      <c r="A723" s="10" t="str">
        <f t="shared" si="79"/>
        <v>PD11.22</v>
      </c>
      <c r="B723" s="10">
        <f t="shared" si="79"/>
        <v>0</v>
      </c>
      <c r="C723" s="19">
        <f t="shared" si="79"/>
        <v>0</v>
      </c>
      <c r="D723" s="65">
        <f t="shared" si="79"/>
        <v>0</v>
      </c>
      <c r="E723" s="24" t="str">
        <f xml:space="preserve"> E$339</f>
        <v xml:space="preserve">Ofwat - Opening RCV at 1 April 2025 in 2017-18 FYA (CPIH deflated) prices post midnight adjustments (ADDN2) </v>
      </c>
      <c r="F723" s="187">
        <f t="shared" ref="F723:G723" si="80" xml:space="preserve"> F$339</f>
        <v>0</v>
      </c>
      <c r="G723" s="198" t="str">
        <f t="shared" si="80"/>
        <v>£m</v>
      </c>
    </row>
    <row r="724" spans="1:7" hidden="1" outlineLevel="1">
      <c r="F724" s="187"/>
      <c r="G724" s="198"/>
    </row>
    <row r="725" spans="1:7" s="110" customFormat="1" hidden="1" outlineLevel="1">
      <c r="A725" s="108"/>
      <c r="B725" s="108"/>
      <c r="C725" s="109"/>
      <c r="D725" s="120"/>
      <c r="E725" s="110" t="str">
        <f xml:space="preserve"> Indexation!E$101</f>
        <v xml:space="preserve">CPI(H): Inflate from 2017-18 FYA to 2017-18 FYE </v>
      </c>
      <c r="F725" s="195">
        <f xml:space="preserve"> Indexation!F$101</f>
        <v>1.0084759315528546</v>
      </c>
      <c r="G725" s="186" t="str">
        <f xml:space="preserve"> Indexation!G$101</f>
        <v>factor</v>
      </c>
    </row>
    <row r="726" spans="1:7" hidden="1" outlineLevel="1">
      <c r="F726" s="187"/>
      <c r="G726" s="198"/>
    </row>
    <row r="727" spans="1:7" hidden="1" outlineLevel="1">
      <c r="A727" s="10" t="s">
        <v>1080</v>
      </c>
      <c r="B727" s="10" t="s">
        <v>1081</v>
      </c>
      <c r="E727" s="10"/>
      <c r="F727" s="187"/>
      <c r="G727" s="198"/>
    </row>
    <row r="728" spans="1:7" s="101" customFormat="1" hidden="1" outlineLevel="2">
      <c r="A728" s="131" t="s">
        <v>1080</v>
      </c>
      <c r="B728" s="98"/>
      <c r="C728" s="99"/>
      <c r="D728" s="100"/>
      <c r="E728" s="101" t="s">
        <v>1082</v>
      </c>
      <c r="F728" s="196">
        <f t="shared" ref="F728:F733" si="81" xml:space="preserve"> F718 * $F$725</f>
        <v>463.34413008181451</v>
      </c>
      <c r="G728" s="200" t="s">
        <v>169</v>
      </c>
    </row>
    <row r="729" spans="1:7" s="101" customFormat="1" hidden="1" outlineLevel="2">
      <c r="A729" s="98" t="s">
        <v>1080</v>
      </c>
      <c r="B729" s="98"/>
      <c r="C729" s="99"/>
      <c r="D729" s="100"/>
      <c r="E729" s="101" t="s">
        <v>1083</v>
      </c>
      <c r="F729" s="196">
        <f t="shared" si="81"/>
        <v>7195.1844630946325</v>
      </c>
      <c r="G729" s="200" t="s">
        <v>169</v>
      </c>
    </row>
    <row r="730" spans="1:7" s="101" customFormat="1" hidden="1" outlineLevel="2">
      <c r="A730" s="98" t="s">
        <v>1080</v>
      </c>
      <c r="B730" s="98"/>
      <c r="C730" s="99"/>
      <c r="D730" s="100"/>
      <c r="E730" s="101" t="s">
        <v>1084</v>
      </c>
      <c r="F730" s="196">
        <f t="shared" si="81"/>
        <v>5726.7931626521904</v>
      </c>
      <c r="G730" s="200" t="s">
        <v>169</v>
      </c>
    </row>
    <row r="731" spans="1:7" s="101" customFormat="1" hidden="1" outlineLevel="2">
      <c r="A731" s="98" t="s">
        <v>1080</v>
      </c>
      <c r="B731" s="98"/>
      <c r="C731" s="99"/>
      <c r="D731" s="100"/>
      <c r="E731" s="101" t="s">
        <v>1085</v>
      </c>
      <c r="F731" s="196">
        <f t="shared" si="81"/>
        <v>1540.149871566407</v>
      </c>
      <c r="G731" s="200" t="s">
        <v>169</v>
      </c>
    </row>
    <row r="732" spans="1:7" s="101" customFormat="1" hidden="1" outlineLevel="2">
      <c r="A732" s="98" t="s">
        <v>1080</v>
      </c>
      <c r="B732" s="98"/>
      <c r="C732" s="99"/>
      <c r="D732" s="100"/>
      <c r="E732" s="101" t="s">
        <v>1086</v>
      </c>
      <c r="F732" s="196">
        <f t="shared" si="81"/>
        <v>1456.5112705180577</v>
      </c>
      <c r="G732" s="200" t="s">
        <v>169</v>
      </c>
    </row>
    <row r="733" spans="1:7" s="101" customFormat="1" hidden="1" outlineLevel="2">
      <c r="A733" s="98" t="s">
        <v>1080</v>
      </c>
      <c r="B733" s="98"/>
      <c r="C733" s="99"/>
      <c r="D733" s="100"/>
      <c r="E733" s="101" t="s">
        <v>1087</v>
      </c>
      <c r="F733" s="196">
        <f t="shared" si="81"/>
        <v>0</v>
      </c>
      <c r="G733" s="200" t="s">
        <v>169</v>
      </c>
    </row>
    <row r="734" spans="1:7" hidden="1" outlineLevel="1">
      <c r="F734" s="187"/>
      <c r="G734" s="198"/>
    </row>
    <row r="735" spans="1:7" hidden="1" outlineLevel="1">
      <c r="F735" s="187"/>
      <c r="G735" s="198"/>
    </row>
    <row r="736" spans="1:7" hidden="1" outlineLevel="1">
      <c r="A736" s="10" t="s">
        <v>1071</v>
      </c>
      <c r="B736" s="10" t="s">
        <v>1072</v>
      </c>
      <c r="F736" s="187"/>
      <c r="G736" s="198"/>
    </row>
    <row r="737" spans="1:10" hidden="1" outlineLevel="2">
      <c r="A737" s="10" t="str">
        <f t="shared" ref="A737:G737" si="82" xml:space="preserve"> A$687</f>
        <v>PD11.24</v>
      </c>
      <c r="B737" s="10">
        <f t="shared" si="82"/>
        <v>0</v>
      </c>
      <c r="C737" s="19">
        <f t="shared" si="82"/>
        <v>0</v>
      </c>
      <c r="D737" s="65">
        <f t="shared" si="82"/>
        <v>0</v>
      </c>
      <c r="E737" s="24" t="str">
        <f t="shared" si="82"/>
        <v xml:space="preserve">Ofwat - RCV opening balance - real (WR) </v>
      </c>
      <c r="F737" s="187">
        <f t="shared" si="82"/>
        <v>542.44180785426522</v>
      </c>
      <c r="G737" s="198" t="str">
        <f t="shared" si="82"/>
        <v>£m</v>
      </c>
    </row>
    <row r="738" spans="1:10" hidden="1" outlineLevel="2">
      <c r="A738" s="10" t="str">
        <f t="shared" ref="A738:G738" si="83" xml:space="preserve"> A$692</f>
        <v>PD11.24</v>
      </c>
      <c r="B738" s="10">
        <f t="shared" si="83"/>
        <v>0</v>
      </c>
      <c r="C738" s="19">
        <f t="shared" si="83"/>
        <v>0</v>
      </c>
      <c r="D738" s="65">
        <f t="shared" si="83"/>
        <v>0</v>
      </c>
      <c r="E738" s="24" t="str">
        <f t="shared" si="83"/>
        <v xml:space="preserve">Ofwat - RCV opening balance - real (WN) </v>
      </c>
      <c r="F738" s="187">
        <f t="shared" si="83"/>
        <v>8423.4775291462283</v>
      </c>
      <c r="G738" s="198" t="str">
        <f t="shared" si="83"/>
        <v>£m</v>
      </c>
    </row>
    <row r="739" spans="1:10" hidden="1" outlineLevel="2">
      <c r="A739" s="10" t="str">
        <f t="shared" ref="A739:G739" si="84" xml:space="preserve"> A$697</f>
        <v>PD11.24</v>
      </c>
      <c r="B739" s="10">
        <f t="shared" si="84"/>
        <v>0</v>
      </c>
      <c r="C739" s="19">
        <f t="shared" si="84"/>
        <v>0</v>
      </c>
      <c r="D739" s="65">
        <f t="shared" si="84"/>
        <v>0</v>
      </c>
      <c r="E739" s="24" t="str">
        <f t="shared" si="84"/>
        <v xml:space="preserve">Ofwat - RCV opening balance - real (WWN) </v>
      </c>
      <c r="F739" s="187">
        <f t="shared" si="84"/>
        <v>6704.4165117792236</v>
      </c>
      <c r="G739" s="198" t="str">
        <f t="shared" si="84"/>
        <v>£m</v>
      </c>
    </row>
    <row r="740" spans="1:10" hidden="1" outlineLevel="2">
      <c r="A740" s="10" t="str">
        <f t="shared" ref="A740:G740" si="85" xml:space="preserve"> A$702</f>
        <v>PD11.24</v>
      </c>
      <c r="B740" s="10">
        <f t="shared" si="85"/>
        <v>0</v>
      </c>
      <c r="C740" s="19">
        <f t="shared" si="85"/>
        <v>0</v>
      </c>
      <c r="D740" s="65">
        <f t="shared" si="85"/>
        <v>0</v>
      </c>
      <c r="E740" s="24" t="str">
        <f t="shared" si="85"/>
        <v xml:space="preserve">Ofwat - RCV opening balance - real (BR) </v>
      </c>
      <c r="F740" s="187">
        <f t="shared" si="85"/>
        <v>1803.0695253471295</v>
      </c>
      <c r="G740" s="198" t="str">
        <f t="shared" si="85"/>
        <v>£m</v>
      </c>
    </row>
    <row r="741" spans="1:10" hidden="1" outlineLevel="2">
      <c r="A741" s="10" t="str">
        <f t="shared" ref="A741:G742" si="86" xml:space="preserve"> A$707</f>
        <v>PD11.24</v>
      </c>
      <c r="B741" s="10">
        <f t="shared" si="86"/>
        <v>0</v>
      </c>
      <c r="C741" s="19">
        <f t="shared" si="86"/>
        <v>0</v>
      </c>
      <c r="D741" s="65">
        <f t="shared" si="86"/>
        <v>0</v>
      </c>
      <c r="E741" s="24" t="str">
        <f t="shared" si="86"/>
        <v xml:space="preserve">Ofwat - RCV opening balance - real (ADDN1) </v>
      </c>
      <c r="F741" s="187">
        <f t="shared" si="86"/>
        <v>1705.1529423722741</v>
      </c>
      <c r="G741" s="198" t="str">
        <f t="shared" si="86"/>
        <v>£m</v>
      </c>
      <c r="J741" s="87"/>
    </row>
    <row r="742" spans="1:10" hidden="1" outlineLevel="2">
      <c r="A742" s="10" t="str">
        <f t="shared" si="86"/>
        <v>PD11.24</v>
      </c>
      <c r="B742" s="10">
        <f t="shared" si="86"/>
        <v>0</v>
      </c>
      <c r="C742" s="19">
        <f t="shared" si="86"/>
        <v>0</v>
      </c>
      <c r="D742" s="65">
        <f t="shared" si="86"/>
        <v>0</v>
      </c>
      <c r="E742" s="24" t="str">
        <f xml:space="preserve"> E$712</f>
        <v xml:space="preserve">Ofwat - RCV opening balance - real (ADDN2) </v>
      </c>
      <c r="F742" s="187">
        <f t="shared" ref="F742:G743" si="87" xml:space="preserve"> F$712</f>
        <v>0</v>
      </c>
      <c r="G742" s="198" t="str">
        <f t="shared" si="87"/>
        <v>£m</v>
      </c>
      <c r="J742" s="87"/>
    </row>
    <row r="743" spans="1:10" hidden="1" outlineLevel="2">
      <c r="E743" s="24" t="s">
        <v>1088</v>
      </c>
      <c r="F743" s="187">
        <f xml:space="preserve"> SUM(F737:F742)</f>
        <v>19178.558316499122</v>
      </c>
      <c r="G743" s="198" t="str">
        <f t="shared" si="87"/>
        <v>£m</v>
      </c>
      <c r="J743" s="87"/>
    </row>
    <row r="744" spans="1:10" hidden="1" outlineLevel="1">
      <c r="F744" s="187"/>
      <c r="G744" s="198"/>
    </row>
    <row r="745" spans="1:10" s="110" customFormat="1" hidden="1" outlineLevel="1">
      <c r="A745" s="108"/>
      <c r="B745" s="108"/>
      <c r="C745" s="109"/>
      <c r="D745" s="120"/>
      <c r="E745" s="110" t="str">
        <f xml:space="preserve"> Indexation!E$110</f>
        <v xml:space="preserve">CPI(H): Inflate from 2022-23 FYA to 2022-23 FYE </v>
      </c>
      <c r="F745" s="195">
        <f xml:space="preserve"> Indexation!F$110</f>
        <v>1.0305452082627837</v>
      </c>
      <c r="G745" s="186" t="str">
        <f xml:space="preserve"> Indexation!G$110</f>
        <v>factor</v>
      </c>
    </row>
    <row r="746" spans="1:10" hidden="1" outlineLevel="1">
      <c r="F746" s="187"/>
      <c r="G746" s="198"/>
    </row>
    <row r="747" spans="1:10" hidden="1" outlineLevel="1">
      <c r="A747" s="10" t="s">
        <v>1089</v>
      </c>
      <c r="B747" s="10" t="s">
        <v>1090</v>
      </c>
      <c r="F747" s="187"/>
      <c r="G747" s="198"/>
    </row>
    <row r="748" spans="1:10" s="101" customFormat="1" hidden="1" outlineLevel="2">
      <c r="A748" s="98" t="s">
        <v>1089</v>
      </c>
      <c r="B748" s="98"/>
      <c r="C748" s="99"/>
      <c r="D748" s="100"/>
      <c r="E748" s="101" t="s">
        <v>1091</v>
      </c>
      <c r="F748" s="196">
        <f t="shared" ref="F748:F753" si="88" xml:space="preserve"> F737 * $F$745</f>
        <v>559.01080584561464</v>
      </c>
      <c r="G748" s="200" t="s">
        <v>169</v>
      </c>
    </row>
    <row r="749" spans="1:10" s="101" customFormat="1" hidden="1" outlineLevel="2">
      <c r="A749" s="98" t="s">
        <v>1089</v>
      </c>
      <c r="B749" s="98"/>
      <c r="C749" s="99"/>
      <c r="D749" s="100"/>
      <c r="E749" s="101" t="s">
        <v>1092</v>
      </c>
      <c r="F749" s="196">
        <f t="shared" si="88"/>
        <v>8680.7744045708787</v>
      </c>
      <c r="G749" s="200" t="s">
        <v>169</v>
      </c>
    </row>
    <row r="750" spans="1:10" s="101" customFormat="1" hidden="1" outlineLevel="2">
      <c r="A750" s="98" t="s">
        <v>1089</v>
      </c>
      <c r="B750" s="98"/>
      <c r="C750" s="99"/>
      <c r="D750" s="100"/>
      <c r="E750" s="101" t="s">
        <v>1093</v>
      </c>
      <c r="F750" s="196">
        <f t="shared" si="88"/>
        <v>6909.2043104119657</v>
      </c>
      <c r="G750" s="200" t="s">
        <v>169</v>
      </c>
    </row>
    <row r="751" spans="1:10" s="101" customFormat="1" hidden="1" outlineLevel="2">
      <c r="A751" s="98" t="s">
        <v>1089</v>
      </c>
      <c r="B751" s="98"/>
      <c r="C751" s="99"/>
      <c r="D751" s="100"/>
      <c r="E751" s="101" t="s">
        <v>1094</v>
      </c>
      <c r="F751" s="196">
        <f t="shared" si="88"/>
        <v>1858.1446595111361</v>
      </c>
      <c r="G751" s="200" t="s">
        <v>169</v>
      </c>
    </row>
    <row r="752" spans="1:10" s="101" customFormat="1" hidden="1" outlineLevel="2">
      <c r="A752" s="98" t="s">
        <v>1089</v>
      </c>
      <c r="B752" s="98"/>
      <c r="C752" s="99"/>
      <c r="D752" s="100"/>
      <c r="E752" s="101" t="s">
        <v>1095</v>
      </c>
      <c r="F752" s="196">
        <f t="shared" si="88"/>
        <v>1757.2371941169336</v>
      </c>
      <c r="G752" s="200" t="s">
        <v>169</v>
      </c>
    </row>
    <row r="753" spans="1:23" s="101" customFormat="1" hidden="1" outlineLevel="2">
      <c r="A753" s="98" t="s">
        <v>1089</v>
      </c>
      <c r="B753" s="98"/>
      <c r="C753" s="99"/>
      <c r="D753" s="100"/>
      <c r="E753" s="101" t="s">
        <v>1096</v>
      </c>
      <c r="F753" s="196">
        <f t="shared" si="88"/>
        <v>0</v>
      </c>
      <c r="G753" s="200" t="s">
        <v>169</v>
      </c>
    </row>
    <row r="754" spans="1:23" s="101" customFormat="1" hidden="1" outlineLevel="2">
      <c r="A754" s="10"/>
      <c r="B754" s="10"/>
      <c r="C754" s="19"/>
      <c r="D754" s="65"/>
      <c r="E754" s="24" t="s">
        <v>1097</v>
      </c>
      <c r="F754" s="187">
        <f xml:space="preserve"> SUM(F748:F753)</f>
        <v>19764.371374456528</v>
      </c>
      <c r="G754" s="198" t="s">
        <v>169</v>
      </c>
    </row>
    <row r="755" spans="1:23" hidden="1" outlineLevel="1">
      <c r="F755" s="187"/>
      <c r="G755" s="198"/>
    </row>
    <row r="756" spans="1:23">
      <c r="F756" s="187"/>
      <c r="G756" s="198"/>
    </row>
    <row r="757" spans="1:23" collapsed="1">
      <c r="A757" s="85" t="s">
        <v>1098</v>
      </c>
      <c r="B757" s="85"/>
      <c r="C757" s="84"/>
      <c r="D757" s="83"/>
      <c r="E757" s="82"/>
      <c r="F757" s="83"/>
      <c r="G757" s="201"/>
      <c r="H757" s="82"/>
      <c r="I757" s="82"/>
      <c r="J757" s="82"/>
      <c r="K757" s="82"/>
      <c r="L757" s="82"/>
      <c r="M757" s="82"/>
      <c r="N757" s="82"/>
      <c r="O757" s="82"/>
      <c r="P757" s="82"/>
      <c r="Q757" s="82"/>
      <c r="R757" s="82"/>
      <c r="S757" s="82"/>
      <c r="T757" s="82"/>
      <c r="U757" s="82"/>
      <c r="V757" s="82"/>
      <c r="W757" s="82"/>
    </row>
    <row r="758" spans="1:23" hidden="1" outlineLevel="1">
      <c r="F758" s="187"/>
      <c r="G758" s="198"/>
    </row>
    <row r="759" spans="1:23" hidden="1" outlineLevel="1">
      <c r="B759" s="10" t="s">
        <v>1099</v>
      </c>
      <c r="F759" s="187"/>
      <c r="G759" s="198"/>
    </row>
    <row r="760" spans="1:23" hidden="1" outlineLevel="1">
      <c r="F760" s="187"/>
      <c r="G760" s="198"/>
    </row>
    <row r="761" spans="1:23" hidden="1" outlineLevel="1">
      <c r="E761" s="24" t="str">
        <f>E$219</f>
        <v xml:space="preserve">Ofwat - Opening RCV at 1 April 2025 in 2017-18 FYA (CPIH deflated) prices post midnight adjustments (WR) </v>
      </c>
      <c r="F761" s="197">
        <f t="shared" ref="F761:G761" si="89">F$219</f>
        <v>459.44986447852619</v>
      </c>
      <c r="G761" s="198" t="str">
        <f t="shared" si="89"/>
        <v>£m</v>
      </c>
    </row>
    <row r="762" spans="1:23" hidden="1" outlineLevel="1">
      <c r="E762" s="24" t="str">
        <f>E$243</f>
        <v xml:space="preserve">Ofwat - Opening RCV at 1 April 2025 in 2017-18 FYA (CPIH deflated) prices post midnight adjustments (WN) </v>
      </c>
      <c r="F762" s="197">
        <f t="shared" ref="F762:G762" si="90">F$243</f>
        <v>7134.7111398240941</v>
      </c>
      <c r="G762" s="198" t="str">
        <f t="shared" si="90"/>
        <v>£m</v>
      </c>
    </row>
    <row r="763" spans="1:23" hidden="1" outlineLevel="1">
      <c r="E763" s="24" t="str">
        <f>E$267</f>
        <v xml:space="preserve">Ofwat - Opening RCV at 1 April 2025 in 2017-18 FYA (CPIH deflated) prices post midnight adjustments (WWN) </v>
      </c>
      <c r="F763" s="197">
        <f t="shared" ref="F763:G763" si="91">F$267</f>
        <v>5678.6612188493727</v>
      </c>
      <c r="G763" s="198" t="str">
        <f t="shared" si="91"/>
        <v>£m</v>
      </c>
    </row>
    <row r="764" spans="1:23" hidden="1" outlineLevel="1">
      <c r="E764" s="24" t="str">
        <f>E$291</f>
        <v xml:space="preserve">Ofwat - Opening RCV at 1 April 2025 in 2017-18 FYA (CPIH deflated) prices post midnight adjustments (BR) </v>
      </c>
      <c r="F764" s="220">
        <f t="shared" ref="F764:G764" si="92">F$291</f>
        <v>1527.2053832706538</v>
      </c>
      <c r="G764" s="198" t="str">
        <f t="shared" si="92"/>
        <v>£m</v>
      </c>
    </row>
    <row r="765" spans="1:23" hidden="1" outlineLevel="1">
      <c r="E765" s="24" t="str">
        <f>E$315</f>
        <v xml:space="preserve">Ofwat - Opening RCV at 1 April 2025 in 2017-18 FYA (CPIH deflated) prices post midnight adjustments (ADDN1) </v>
      </c>
      <c r="F765" s="197">
        <f t="shared" ref="F765:G765" si="93">F$315</f>
        <v>1444.2697390658761</v>
      </c>
      <c r="G765" s="198" t="str">
        <f t="shared" si="93"/>
        <v>£m</v>
      </c>
    </row>
    <row r="766" spans="1:23" hidden="1" outlineLevel="1">
      <c r="E766" s="24" t="str">
        <f>E$339</f>
        <v xml:space="preserve">Ofwat - Opening RCV at 1 April 2025 in 2017-18 FYA (CPIH deflated) prices post midnight adjustments (ADDN2) </v>
      </c>
      <c r="F766" s="197">
        <f t="shared" ref="F766:G766" si="94">F$339</f>
        <v>0</v>
      </c>
      <c r="G766" s="198" t="str">
        <f t="shared" si="94"/>
        <v>£m</v>
      </c>
    </row>
    <row r="767" spans="1:23" s="118" customFormat="1" hidden="1" outlineLevel="1">
      <c r="A767" s="10"/>
      <c r="C767" s="19"/>
      <c r="D767" s="65"/>
      <c r="E767" s="110" t="str">
        <f>Indexation!E92</f>
        <v>CPI(H): Inflate from 2017-18 FYA to 2022-23 FYA</v>
      </c>
      <c r="F767" s="195">
        <f>Indexation!F92</f>
        <v>1.1806332960179113</v>
      </c>
      <c r="G767" s="186" t="str">
        <f>Indexation!G92</f>
        <v>factor</v>
      </c>
      <c r="H767" s="24"/>
      <c r="I767" s="24"/>
    </row>
    <row r="768" spans="1:23" s="118" customFormat="1" hidden="1" outlineLevel="1">
      <c r="A768" s="10"/>
      <c r="B768" s="10"/>
      <c r="C768" s="19"/>
      <c r="D768" s="65"/>
      <c r="E768" s="24" t="str">
        <f>E$687</f>
        <v xml:space="preserve">Ofwat - RCV opening balance - real (WR) </v>
      </c>
      <c r="F768" s="197">
        <f t="shared" ref="F768:G768" si="95">F$687</f>
        <v>542.44180785426522</v>
      </c>
      <c r="G768" s="198" t="str">
        <f t="shared" si="95"/>
        <v>£m</v>
      </c>
      <c r="H768" s="24"/>
      <c r="I768" s="24"/>
    </row>
    <row r="769" spans="1:9" s="118" customFormat="1" hidden="1" outlineLevel="1">
      <c r="A769" s="10"/>
      <c r="B769" s="10"/>
      <c r="C769" s="19"/>
      <c r="D769" s="65"/>
      <c r="E769" s="24" t="str">
        <f>E$692</f>
        <v xml:space="preserve">Ofwat - RCV opening balance - real (WN) </v>
      </c>
      <c r="F769" s="197">
        <f t="shared" ref="F769:G769" si="96">F$692</f>
        <v>8423.4775291462283</v>
      </c>
      <c r="G769" s="198" t="str">
        <f t="shared" si="96"/>
        <v>£m</v>
      </c>
      <c r="H769" s="24"/>
      <c r="I769" s="24"/>
    </row>
    <row r="770" spans="1:9" s="118" customFormat="1" hidden="1" outlineLevel="1">
      <c r="A770" s="10"/>
      <c r="B770" s="10"/>
      <c r="C770" s="19"/>
      <c r="D770" s="65"/>
      <c r="E770" s="24" t="str">
        <f>E$697</f>
        <v xml:space="preserve">Ofwat - RCV opening balance - real (WWN) </v>
      </c>
      <c r="F770" s="197">
        <f t="shared" ref="F770:G770" si="97">F$697</f>
        <v>6704.4165117792236</v>
      </c>
      <c r="G770" s="198" t="str">
        <f t="shared" si="97"/>
        <v>£m</v>
      </c>
      <c r="H770" s="24"/>
      <c r="I770" s="24"/>
    </row>
    <row r="771" spans="1:9" s="118" customFormat="1" hidden="1" outlineLevel="1">
      <c r="A771" s="10"/>
      <c r="B771" s="10"/>
      <c r="C771" s="19"/>
      <c r="D771" s="65"/>
      <c r="E771" s="24" t="str">
        <f>E$702</f>
        <v xml:space="preserve">Ofwat - RCV opening balance - real (BR) </v>
      </c>
      <c r="F771" s="220">
        <f t="shared" ref="F771:G771" si="98">F$702</f>
        <v>1803.0695253471295</v>
      </c>
      <c r="G771" s="198" t="str">
        <f t="shared" si="98"/>
        <v>£m</v>
      </c>
      <c r="H771" s="221"/>
      <c r="I771" s="24"/>
    </row>
    <row r="772" spans="1:9" s="118" customFormat="1" hidden="1" outlineLevel="1">
      <c r="A772" s="10"/>
      <c r="B772" s="10"/>
      <c r="C772" s="19"/>
      <c r="D772" s="65"/>
      <c r="E772" s="24" t="str">
        <f>E$707</f>
        <v xml:space="preserve">Ofwat - RCV opening balance - real (ADDN1) </v>
      </c>
      <c r="F772" s="197">
        <f t="shared" ref="F772:G772" si="99">F$707</f>
        <v>1705.1529423722741</v>
      </c>
      <c r="G772" s="198" t="str">
        <f t="shared" si="99"/>
        <v>£m</v>
      </c>
      <c r="H772" s="24"/>
      <c r="I772" s="24"/>
    </row>
    <row r="773" spans="1:9" s="118" customFormat="1" hidden="1" outlineLevel="1">
      <c r="A773" s="10"/>
      <c r="B773" s="10"/>
      <c r="C773" s="19"/>
      <c r="D773" s="65"/>
      <c r="E773" s="24" t="str">
        <f>E$712</f>
        <v xml:space="preserve">Ofwat - RCV opening balance - real (ADDN2) </v>
      </c>
      <c r="F773" s="197">
        <f t="shared" ref="F773:G773" si="100">F$712</f>
        <v>0</v>
      </c>
      <c r="G773" s="198" t="str">
        <f t="shared" si="100"/>
        <v>£m</v>
      </c>
      <c r="H773" s="24"/>
      <c r="I773" s="24"/>
    </row>
    <row r="774" spans="1:9" s="118" customFormat="1" hidden="1" outlineLevel="1">
      <c r="A774" s="10"/>
      <c r="B774" s="10"/>
      <c r="C774" s="19"/>
      <c r="D774" s="65"/>
      <c r="E774" s="101" t="s">
        <v>1100</v>
      </c>
      <c r="F774" s="153">
        <f t="shared" ref="F774:F779" si="101">IF(F761 * $F$767 =F768, 0, 1)</f>
        <v>0</v>
      </c>
      <c r="G774" s="101" t="s">
        <v>1101</v>
      </c>
      <c r="H774" s="24"/>
      <c r="I774" s="24"/>
    </row>
    <row r="775" spans="1:9" s="118" customFormat="1" hidden="1" outlineLevel="1">
      <c r="A775" s="10"/>
      <c r="B775" s="10"/>
      <c r="C775" s="19"/>
      <c r="D775" s="65"/>
      <c r="E775" s="101" t="s">
        <v>1102</v>
      </c>
      <c r="F775" s="153">
        <f t="shared" si="101"/>
        <v>0</v>
      </c>
      <c r="G775" s="101" t="s">
        <v>1101</v>
      </c>
      <c r="H775" s="24"/>
      <c r="I775" s="24"/>
    </row>
    <row r="776" spans="1:9" s="118" customFormat="1" hidden="1" outlineLevel="1">
      <c r="A776" s="10"/>
      <c r="B776" s="10"/>
      <c r="C776" s="19"/>
      <c r="D776" s="65"/>
      <c r="E776" s="101" t="s">
        <v>1103</v>
      </c>
      <c r="F776" s="153">
        <f t="shared" si="101"/>
        <v>0</v>
      </c>
      <c r="G776" s="101" t="s">
        <v>1101</v>
      </c>
      <c r="H776" s="24"/>
      <c r="I776" s="24"/>
    </row>
    <row r="777" spans="1:9" s="118" customFormat="1" hidden="1" outlineLevel="1">
      <c r="A777" s="10"/>
      <c r="B777" s="10"/>
      <c r="C777" s="19"/>
      <c r="D777" s="65"/>
      <c r="E777" s="101" t="s">
        <v>1104</v>
      </c>
      <c r="F777" s="153">
        <f>IF(F764 * $F$767 =F771, 0, 1)</f>
        <v>0</v>
      </c>
      <c r="G777" s="101" t="s">
        <v>1101</v>
      </c>
      <c r="H777" s="24"/>
      <c r="I777" s="24"/>
    </row>
    <row r="778" spans="1:9" s="118" customFormat="1" hidden="1" outlineLevel="1">
      <c r="A778" s="10"/>
      <c r="B778" s="10"/>
      <c r="C778" s="19"/>
      <c r="D778" s="65"/>
      <c r="E778" s="101" t="s">
        <v>1105</v>
      </c>
      <c r="F778" s="153">
        <f t="shared" si="101"/>
        <v>0</v>
      </c>
      <c r="G778" s="101" t="s">
        <v>1101</v>
      </c>
      <c r="H778" s="24"/>
      <c r="I778" s="24"/>
    </row>
    <row r="779" spans="1:9" s="118" customFormat="1" hidden="1" outlineLevel="1">
      <c r="A779" s="10"/>
      <c r="B779" s="10"/>
      <c r="C779" s="19"/>
      <c r="D779" s="65"/>
      <c r="E779" s="101" t="s">
        <v>1106</v>
      </c>
      <c r="F779" s="153">
        <f t="shared" si="101"/>
        <v>0</v>
      </c>
      <c r="G779" s="101" t="s">
        <v>1101</v>
      </c>
      <c r="H779" s="24"/>
      <c r="I779" s="24"/>
    </row>
    <row r="780" spans="1:9" s="118" customFormat="1" hidden="1" outlineLevel="1">
      <c r="A780" s="10"/>
      <c r="B780" s="10"/>
      <c r="C780" s="19"/>
      <c r="D780" s="65"/>
      <c r="E780" s="24"/>
      <c r="F780" s="24"/>
      <c r="G780" s="24"/>
      <c r="H780" s="24"/>
      <c r="I780" s="24"/>
    </row>
    <row r="782" spans="1:9">
      <c r="B782" s="10" t="s">
        <v>90</v>
      </c>
    </row>
  </sheetData>
  <conditionalFormatting sqref="F2">
    <cfRule type="cellIs" dxfId="64" priority="1" stopIfTrue="1" operator="notEqual">
      <formula>0</formula>
    </cfRule>
    <cfRule type="cellIs" dxfId="63" priority="2" stopIfTrue="1" operator="equal">
      <formula>""</formula>
    </cfRule>
  </conditionalFormatting>
  <conditionalFormatting sqref="F774:F779">
    <cfRule type="cellIs" dxfId="62" priority="3" stopIfTrue="1" operator="notEqual">
      <formula>0</formula>
    </cfRule>
    <cfRule type="cellIs" dxfId="61" priority="4" stopIfTrue="1" operator="equal">
      <formula>""</formula>
    </cfRule>
  </conditionalFormatting>
  <conditionalFormatting sqref="J3:GO3">
    <cfRule type="cellIs" dxfId="60" priority="5" operator="equal">
      <formula>"PPA ext."</formula>
    </cfRule>
    <cfRule type="cellIs" dxfId="59" priority="6" operator="equal">
      <formula>"Delay"</formula>
    </cfRule>
    <cfRule type="cellIs" dxfId="58" priority="7" operator="equal">
      <formula>"Fin Close"</formula>
    </cfRule>
    <cfRule type="cellIs" dxfId="57" priority="8" stopIfTrue="1" operator="equal">
      <formula>"Construction"</formula>
    </cfRule>
    <cfRule type="cellIs" dxfId="56" priority="9" stopIfTrue="1" operator="equal">
      <formula>"Operations"</formula>
    </cfRule>
  </conditionalFormatting>
  <conditionalFormatting sqref="GP4:LI4">
    <cfRule type="cellIs" dxfId="55" priority="25" stopIfTrue="1" operator="equal">
      <formula>"Budget"</formula>
    </cfRule>
    <cfRule type="cellIs" dxfId="54" priority="26" stopIfTrue="1" operator="equal">
      <formula>"Actuals"</formula>
    </cfRule>
    <cfRule type="cellIs" dxfId="53" priority="27" stopIfTrue="1" operator="equal">
      <formula>"Forecast"</formula>
    </cfRule>
  </conditionalFormatting>
  <conditionalFormatting sqref="GP4:XFD4">
    <cfRule type="cellIs" dxfId="52" priority="17" operator="equal">
      <formula xml:space="preserve"> "FC/Const."</formula>
    </cfRule>
    <cfRule type="cellIs" dxfId="51" priority="18" operator="equal">
      <formula>"Ops/Post-cont."</formula>
    </cfRule>
    <cfRule type="cellIs" dxfId="50" priority="19" operator="equal">
      <formula>"Const/Ops"</formula>
    </cfRule>
    <cfRule type="cellIs" dxfId="49" priority="20" operator="equal">
      <formula>"Fin-close"</formula>
    </cfRule>
    <cfRule type="cellIs" dxfId="48" priority="21" stopIfTrue="1" operator="equal">
      <formula>"Const"</formula>
    </cfRule>
    <cfRule type="cellIs" dxfId="47" priority="22" stopIfTrue="1" operator="equal">
      <formula>"Ops"</formula>
    </cfRule>
    <cfRule type="cellIs" dxfId="46" priority="23" stopIfTrue="1" operator="equal">
      <formula>"Const"</formula>
    </cfRule>
    <cfRule type="cellIs" dxfId="45" priority="24" stopIfTrue="1" operator="equal">
      <formula>"Ops"</formula>
    </cfRule>
  </conditionalFormatting>
  <pageMargins left="0.70866141732283472" right="0.70866141732283472" top="0.74803149606299213" bottom="0.74803149606299213" header="0.31496062992125984" footer="0.31496062992125984"/>
  <pageSetup paperSize="8" scale="60" fitToHeight="0" orientation="landscape" r:id="rId1"/>
  <headerFooter>
    <oddHeader>&amp;L&amp;F&amp;C&amp;A</oddHeader>
    <oddFooter>&amp;LPrinted on &amp;D at &amp;T&amp;CPage &amp;P of &amp;N&amp;ROfwat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30B8B-3CFC-4987-AB38-F6E957809EE0}">
  <sheetPr>
    <tabColor rgb="FFCCCCCE"/>
    <outlinePr summaryBelow="0" summaryRight="0"/>
    <pageSetUpPr fitToPage="1"/>
  </sheetPr>
  <dimension ref="A1:AAE111"/>
  <sheetViews>
    <sheetView showGridLines="0" defaultGridColor="0" colorId="22" zoomScale="80" zoomScaleNormal="80" workbookViewId="0">
      <pane xSplit="9" ySplit="5" topLeftCell="J6" activePane="bottomRight" state="frozen"/>
      <selection pane="bottomRight" activeCell="F22" sqref="F22"/>
      <selection pane="bottomLeft"/>
      <selection pane="topRight"/>
    </sheetView>
  </sheetViews>
  <sheetFormatPr defaultColWidth="0" defaultRowHeight="12.95" outlineLevelRow="3"/>
  <cols>
    <col min="1" max="2" width="10.83203125" style="10" customWidth="1"/>
    <col min="3" max="3" width="1.5" style="19" customWidth="1"/>
    <col min="4" max="4" width="1.5" style="65" customWidth="1"/>
    <col min="5" max="5" width="175" style="24" bestFit="1" customWidth="1"/>
    <col min="6" max="6" width="13.6640625" style="24" customWidth="1"/>
    <col min="7" max="7" width="13.1640625" style="24" bestFit="1" customWidth="1"/>
    <col min="8" max="8" width="16.6640625" style="24" customWidth="1"/>
    <col min="9" max="9" width="3.5" style="24" customWidth="1"/>
    <col min="10" max="17" width="11.83203125" style="24" bestFit="1" customWidth="1"/>
    <col min="18" max="22" width="11.83203125" style="24" customWidth="1"/>
    <col min="23" max="23" width="11.83203125" style="24" bestFit="1" customWidth="1"/>
    <col min="24" max="708" width="15.1640625" style="24" hidden="1" customWidth="1"/>
    <col min="709" max="16384" width="15.1640625" style="24" hidden="1"/>
  </cols>
  <sheetData>
    <row r="1" spans="1:707" s="1" customFormat="1" ht="30.95">
      <c r="A1" s="1" t="e">
        <f ca="1">RIGHT(CELL("filename", A1), LEN(CELL("filename", A1)) - SEARCH("]", CELL("filename", A1)))</f>
        <v>#VALUE!</v>
      </c>
    </row>
    <row r="2" spans="1:707" s="30" customFormat="1">
      <c r="A2" s="18"/>
      <c r="B2" s="18"/>
      <c r="C2" s="27"/>
      <c r="D2" s="25"/>
      <c r="E2" s="33" t="s">
        <v>694</v>
      </c>
      <c r="F2" s="29">
        <f>Checks!$F$19</f>
        <v>0</v>
      </c>
      <c r="G2" s="28" t="s">
        <v>695</v>
      </c>
      <c r="H2" s="9"/>
      <c r="I2" s="9"/>
      <c r="J2" s="5">
        <f>Time!J$12</f>
        <v>42825</v>
      </c>
      <c r="K2" s="5">
        <f>Time!K$12</f>
        <v>43190</v>
      </c>
      <c r="L2" s="5">
        <f>Time!L$12</f>
        <v>43555</v>
      </c>
      <c r="M2" s="5">
        <f>Time!M$12</f>
        <v>43921</v>
      </c>
      <c r="N2" s="5">
        <f>Time!N$12</f>
        <v>44286</v>
      </c>
      <c r="O2" s="5">
        <f>Time!O$12</f>
        <v>44651</v>
      </c>
      <c r="P2" s="5">
        <f>Time!P$12</f>
        <v>45016</v>
      </c>
      <c r="Q2" s="5">
        <f>Time!Q$12</f>
        <v>45382</v>
      </c>
      <c r="R2" s="5">
        <f>Time!R$12</f>
        <v>45747</v>
      </c>
      <c r="S2" s="5">
        <f>Time!S$12</f>
        <v>46112</v>
      </c>
      <c r="T2" s="5">
        <f>Time!T$12</f>
        <v>46477</v>
      </c>
      <c r="U2" s="5">
        <f>Time!U$12</f>
        <v>46843</v>
      </c>
      <c r="V2" s="5">
        <f>Time!V$12</f>
        <v>47208</v>
      </c>
      <c r="W2" s="5">
        <f>Time!W$12</f>
        <v>47573</v>
      </c>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row>
    <row r="3" spans="1:707" s="30" customFormat="1">
      <c r="A3" s="18"/>
      <c r="B3" s="18"/>
      <c r="C3" s="27"/>
      <c r="D3" s="25"/>
      <c r="E3" s="4" t="s">
        <v>696</v>
      </c>
      <c r="F3" s="9"/>
      <c r="G3" s="9"/>
      <c r="H3" s="9"/>
      <c r="I3" s="9"/>
      <c r="J3" s="2" t="str">
        <f>Time!J$40</f>
        <v/>
      </c>
      <c r="K3" s="2" t="str">
        <f>Time!K$40</f>
        <v/>
      </c>
      <c r="L3" s="2" t="str">
        <f>Time!L$40</f>
        <v/>
      </c>
      <c r="M3" s="2" t="str">
        <f>Time!M$40</f>
        <v/>
      </c>
      <c r="N3" s="2" t="str">
        <f>Time!N$40</f>
        <v/>
      </c>
      <c r="O3" s="2" t="str">
        <f>Time!O$40</f>
        <v/>
      </c>
      <c r="P3" s="2" t="str">
        <f>Time!P$40</f>
        <v/>
      </c>
      <c r="Q3" s="2" t="str">
        <f>Time!Q$40</f>
        <v/>
      </c>
      <c r="R3" s="2" t="str">
        <f>Time!R$40</f>
        <v/>
      </c>
      <c r="S3" s="2" t="str">
        <f>Time!S$40</f>
        <v>PR24</v>
      </c>
      <c r="T3" s="2" t="str">
        <f>Time!T$40</f>
        <v>PR24</v>
      </c>
      <c r="U3" s="2" t="str">
        <f>Time!U$40</f>
        <v>PR24</v>
      </c>
      <c r="V3" s="2" t="str">
        <f>Time!V$40</f>
        <v>PR24</v>
      </c>
      <c r="W3" s="2" t="str">
        <f>Time!W$40</f>
        <v>PR24</v>
      </c>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row>
    <row r="4" spans="1:707" s="30" customFormat="1">
      <c r="A4" s="18"/>
      <c r="B4" s="18"/>
      <c r="C4" s="27"/>
      <c r="D4" s="25"/>
      <c r="E4" s="7" t="s">
        <v>697</v>
      </c>
      <c r="F4" s="13"/>
      <c r="G4" s="13"/>
      <c r="H4" s="9"/>
      <c r="I4" s="9"/>
      <c r="J4" s="7">
        <f xml:space="preserve"> Time!J$45</f>
        <v>2017</v>
      </c>
      <c r="K4" s="7">
        <f xml:space="preserve"> Time!K$45</f>
        <v>2018</v>
      </c>
      <c r="L4" s="7">
        <f xml:space="preserve"> Time!L$45</f>
        <v>2019</v>
      </c>
      <c r="M4" s="7">
        <f xml:space="preserve"> Time!M$45</f>
        <v>2020</v>
      </c>
      <c r="N4" s="7">
        <f xml:space="preserve"> Time!N$45</f>
        <v>2021</v>
      </c>
      <c r="O4" s="7">
        <f xml:space="preserve"> Time!O$45</f>
        <v>2022</v>
      </c>
      <c r="P4" s="7">
        <f xml:space="preserve"> Time!P$45</f>
        <v>2023</v>
      </c>
      <c r="Q4" s="7">
        <f xml:space="preserve"> Time!Q$45</f>
        <v>2024</v>
      </c>
      <c r="R4" s="7">
        <f xml:space="preserve"> Time!R$45</f>
        <v>2025</v>
      </c>
      <c r="S4" s="7">
        <f xml:space="preserve"> Time!S$45</f>
        <v>2026</v>
      </c>
      <c r="T4" s="7">
        <f xml:space="preserve"> Time!T$45</f>
        <v>2027</v>
      </c>
      <c r="U4" s="7">
        <f xml:space="preserve"> Time!U$45</f>
        <v>2028</v>
      </c>
      <c r="V4" s="7">
        <f xml:space="preserve"> Time!V$45</f>
        <v>2029</v>
      </c>
      <c r="W4" s="7">
        <f xml:space="preserve"> Time!W$45</f>
        <v>2030</v>
      </c>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row>
    <row r="5" spans="1:707" s="30" customFormat="1">
      <c r="A5" s="18" t="s">
        <v>698</v>
      </c>
      <c r="B5" s="18" t="s">
        <v>699</v>
      </c>
      <c r="C5" s="27"/>
      <c r="D5" s="25"/>
      <c r="E5" s="4" t="s">
        <v>700</v>
      </c>
      <c r="F5" s="12" t="s">
        <v>594</v>
      </c>
      <c r="G5" s="12" t="s">
        <v>137</v>
      </c>
      <c r="H5" s="12" t="s">
        <v>701</v>
      </c>
      <c r="I5" s="9"/>
      <c r="J5" s="4">
        <f>Time!J$15</f>
        <v>1</v>
      </c>
      <c r="K5" s="4">
        <f>Time!K$15</f>
        <v>2</v>
      </c>
      <c r="L5" s="4">
        <f>Time!L$15</f>
        <v>3</v>
      </c>
      <c r="M5" s="4">
        <f>Time!M$15</f>
        <v>4</v>
      </c>
      <c r="N5" s="4">
        <f>Time!N$15</f>
        <v>5</v>
      </c>
      <c r="O5" s="4">
        <f>Time!O$15</f>
        <v>6</v>
      </c>
      <c r="P5" s="4">
        <f>Time!P$15</f>
        <v>7</v>
      </c>
      <c r="Q5" s="4">
        <f>Time!Q$15</f>
        <v>8</v>
      </c>
      <c r="R5" s="4">
        <f>Time!R$15</f>
        <v>9</v>
      </c>
      <c r="S5" s="4">
        <f>Time!S$15</f>
        <v>10</v>
      </c>
      <c r="T5" s="4">
        <f>Time!T$15</f>
        <v>11</v>
      </c>
      <c r="U5" s="4">
        <f>Time!U$15</f>
        <v>12</v>
      </c>
      <c r="V5" s="4">
        <f>Time!V$15</f>
        <v>13</v>
      </c>
      <c r="W5" s="4">
        <f>Time!W$15</f>
        <v>14</v>
      </c>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row>
    <row r="6" spans="1:707" s="13" customFormat="1">
      <c r="A6" s="12"/>
      <c r="B6" s="12"/>
      <c r="C6" s="54"/>
      <c r="D6" s="61"/>
    </row>
    <row r="7" spans="1:707" s="13" customFormat="1">
      <c r="A7" s="12"/>
      <c r="B7" s="12"/>
      <c r="C7" s="54"/>
      <c r="D7" s="61"/>
    </row>
    <row r="8" spans="1:707" collapsed="1">
      <c r="A8" s="85" t="s">
        <v>1107</v>
      </c>
      <c r="B8" s="85"/>
      <c r="C8" s="84"/>
      <c r="D8" s="83"/>
      <c r="E8" s="82"/>
      <c r="F8" s="82"/>
      <c r="G8" s="201"/>
      <c r="H8" s="82"/>
      <c r="I8" s="82"/>
      <c r="J8" s="82"/>
      <c r="K8" s="82"/>
      <c r="L8" s="82"/>
      <c r="M8" s="82"/>
      <c r="N8" s="82"/>
      <c r="O8" s="82"/>
      <c r="P8" s="82"/>
      <c r="Q8" s="82"/>
      <c r="R8" s="82"/>
      <c r="S8" s="82"/>
      <c r="T8" s="82"/>
      <c r="U8" s="82"/>
      <c r="V8" s="82"/>
      <c r="W8" s="82"/>
    </row>
    <row r="9" spans="1:707" hidden="1" outlineLevel="1">
      <c r="F9" s="125"/>
      <c r="G9" s="198"/>
    </row>
    <row r="10" spans="1:707" hidden="1" outlineLevel="1">
      <c r="B10" s="10" t="s">
        <v>894</v>
      </c>
      <c r="F10" s="125"/>
      <c r="G10" s="198"/>
    </row>
    <row r="11" spans="1:707" hidden="1" outlineLevel="2">
      <c r="F11" s="125"/>
      <c r="G11" s="198"/>
    </row>
    <row r="12" spans="1:707" hidden="1" outlineLevel="2">
      <c r="B12" s="10" t="s">
        <v>854</v>
      </c>
      <c r="F12" s="125"/>
      <c r="G12" s="198"/>
    </row>
    <row r="13" spans="1:707" hidden="1" outlineLevel="3">
      <c r="F13" s="125"/>
      <c r="G13" s="198"/>
    </row>
    <row r="14" spans="1:707" s="148" customFormat="1" hidden="1" outlineLevel="3">
      <c r="A14" s="260"/>
      <c r="B14" s="261"/>
      <c r="C14" s="258"/>
      <c r="D14" s="259"/>
      <c r="E14" s="148" t="str">
        <f xml:space="preserve"> InpS!E219</f>
        <v>Company view - PR14 BYR ODI RCV adjustment in 2017-18 FYA (CPIH deflated) prices (WR)</v>
      </c>
      <c r="F14" s="188">
        <f ca="1" xml:space="preserve"> InpS!F219</f>
        <v>-2.1000000000000001E-2</v>
      </c>
      <c r="G14" s="262" t="str">
        <f xml:space="preserve"> InpS!G219</f>
        <v>£m</v>
      </c>
    </row>
    <row r="15" spans="1:707" s="148" customFormat="1" hidden="1" outlineLevel="3">
      <c r="A15" s="260"/>
      <c r="B15" s="261"/>
      <c r="C15" s="258"/>
      <c r="D15" s="259"/>
      <c r="E15" s="148" t="str">
        <f xml:space="preserve"> InpS!E220</f>
        <v>Company view - PR14 BYR ODI RCV adjustment in 2017-18 FYA (CPIH deflated) prices (WN)</v>
      </c>
      <c r="F15" s="188">
        <f ca="1" xml:space="preserve"> InpS!F220</f>
        <v>0</v>
      </c>
      <c r="G15" s="262" t="str">
        <f xml:space="preserve"> InpS!G220</f>
        <v>£m</v>
      </c>
    </row>
    <row r="16" spans="1:707" s="148" customFormat="1" hidden="1" outlineLevel="3">
      <c r="A16" s="260"/>
      <c r="B16" s="261"/>
      <c r="C16" s="258"/>
      <c r="D16" s="259"/>
      <c r="E16" s="148" t="str">
        <f xml:space="preserve"> InpS!E221</f>
        <v>Company view - PR14 BYR ODI RCV adjustment in 2017-18 FYA (CPIH deflated) prices (WWN)</v>
      </c>
      <c r="F16" s="188">
        <f ca="1" xml:space="preserve"> InpS!F221</f>
        <v>0</v>
      </c>
      <c r="G16" s="262" t="str">
        <f xml:space="preserve"> InpS!G221</f>
        <v>£m</v>
      </c>
    </row>
    <row r="17" spans="1:7" s="148" customFormat="1" hidden="1" outlineLevel="3">
      <c r="A17" s="260"/>
      <c r="C17" s="258"/>
      <c r="D17" s="259"/>
      <c r="E17" s="148" t="str">
        <f xml:space="preserve"> InpS!E222</f>
        <v>Company view - PR14 BYR ODI RCV adjustment in 2017-18 FYA (CPIH deflated) prices (BR)</v>
      </c>
      <c r="F17" s="188" t="str">
        <f xml:space="preserve"> InpS!F222</f>
        <v>n/a</v>
      </c>
      <c r="G17" s="262">
        <f xml:space="preserve"> InpS!G222</f>
        <v>0</v>
      </c>
    </row>
    <row r="18" spans="1:7" s="148" customFormat="1" hidden="1" outlineLevel="3">
      <c r="A18" s="260"/>
      <c r="B18" s="261"/>
      <c r="C18" s="258"/>
      <c r="D18" s="259"/>
      <c r="E18" s="148" t="str">
        <f xml:space="preserve"> InpS!E223</f>
        <v>Company view - PR14 BYR ODI RCV adjustment in 2017-18 FYA (CPIH deflated) prices (ADDN1)</v>
      </c>
      <c r="F18" s="188">
        <f ca="1" xml:space="preserve"> InpS!F223</f>
        <v>0</v>
      </c>
      <c r="G18" s="262" t="str">
        <f xml:space="preserve"> InpS!G223</f>
        <v>£m</v>
      </c>
    </row>
    <row r="19" spans="1:7" s="148" customFormat="1" hidden="1" outlineLevel="3">
      <c r="A19" s="260"/>
      <c r="B19" s="261"/>
      <c r="C19" s="258"/>
      <c r="D19" s="259"/>
      <c r="E19" s="148" t="str">
        <f xml:space="preserve"> InpS!E224</f>
        <v>Company view - PR14 BYR ODI RCV adjustment in 2017-18 FYA (CPIH deflated) prices (ADDN2)</v>
      </c>
      <c r="F19" s="188">
        <f ca="1" xml:space="preserve"> InpS!F224</f>
        <v>0</v>
      </c>
      <c r="G19" s="262" t="str">
        <f xml:space="preserve"> InpS!G224</f>
        <v>£m</v>
      </c>
    </row>
    <row r="20" spans="1:7" s="148" customFormat="1" hidden="1" outlineLevel="3">
      <c r="A20" s="260"/>
      <c r="B20" s="261"/>
      <c r="C20" s="258"/>
      <c r="D20" s="259"/>
      <c r="F20" s="188"/>
      <c r="G20" s="262"/>
    </row>
    <row r="21" spans="1:7" s="148" customFormat="1" hidden="1" outlineLevel="3">
      <c r="A21" s="260"/>
      <c r="B21" s="261"/>
      <c r="C21" s="258"/>
      <c r="D21" s="259"/>
      <c r="E21" s="148" t="str">
        <f xml:space="preserve"> InpS!E226</f>
        <v>Company view - PR14 BYR Totex menu RCV adjustment in 2017-18 FYA (CPIH deflated) prices (WR)</v>
      </c>
      <c r="F21" s="188">
        <f ca="1" xml:space="preserve"> InpS!F226</f>
        <v>0</v>
      </c>
      <c r="G21" s="262">
        <f xml:space="preserve"> InpS!G226</f>
        <v>0</v>
      </c>
    </row>
    <row r="22" spans="1:7" s="148" customFormat="1" hidden="1" outlineLevel="3">
      <c r="A22" s="260"/>
      <c r="B22" s="261"/>
      <c r="C22" s="258"/>
      <c r="D22" s="259"/>
      <c r="E22" s="148" t="str">
        <f xml:space="preserve"> InpS!E227</f>
        <v>Company view - PR14 BYR Totex menu RCV adjustment in 2017-18 FYA (CPIH deflated) prices (WN)</v>
      </c>
      <c r="F22" s="188">
        <f ca="1" xml:space="preserve"> InpS!F227</f>
        <v>3.4169999999999998</v>
      </c>
      <c r="G22" s="262" t="str">
        <f xml:space="preserve"> InpS!G227</f>
        <v>£m</v>
      </c>
    </row>
    <row r="23" spans="1:7" s="148" customFormat="1" hidden="1" outlineLevel="3">
      <c r="A23" s="260"/>
      <c r="B23" s="261"/>
      <c r="C23" s="258"/>
      <c r="D23" s="259"/>
      <c r="E23" s="148" t="str">
        <f xml:space="preserve"> InpS!E228</f>
        <v>Company view - PR14 BYR Totex menu RCV adjustment in 2017-18 FYA (CPIH deflated) prices (WWN)</v>
      </c>
      <c r="F23" s="188">
        <f ca="1" xml:space="preserve"> InpS!F228</f>
        <v>7.0529999999999999</v>
      </c>
      <c r="G23" s="262" t="str">
        <f xml:space="preserve"> InpS!G228</f>
        <v>£m</v>
      </c>
    </row>
    <row r="24" spans="1:7" s="148" customFormat="1" hidden="1" outlineLevel="3">
      <c r="A24" s="260"/>
      <c r="B24" s="261"/>
      <c r="C24" s="258"/>
      <c r="D24" s="259"/>
      <c r="E24" s="148" t="str">
        <f xml:space="preserve"> InpS!E229</f>
        <v>Company view - PR14 BYR Totex menu RCV adjustment in 2017-18 FYA (CPIH deflated) prices (BR)</v>
      </c>
      <c r="F24" s="188" t="str">
        <f xml:space="preserve"> InpS!F229</f>
        <v>n/a</v>
      </c>
      <c r="G24" s="262">
        <f xml:space="preserve"> InpS!G229</f>
        <v>0</v>
      </c>
    </row>
    <row r="25" spans="1:7" s="148" customFormat="1" hidden="1" outlineLevel="3">
      <c r="A25" s="260"/>
      <c r="B25" s="261"/>
      <c r="C25" s="258"/>
      <c r="D25" s="259"/>
      <c r="E25" s="148" t="str">
        <f xml:space="preserve"> InpS!E230</f>
        <v>Company view - PR14 BYR Totex menu RCV adjustment in 2017-18 FYA (CPIH deflated) prices (ADDN1)</v>
      </c>
      <c r="F25" s="188">
        <f ca="1" xml:space="preserve"> InpS!F230</f>
        <v>-7.0419999999999998</v>
      </c>
      <c r="G25" s="262" t="str">
        <f xml:space="preserve"> InpS!G230</f>
        <v>£m</v>
      </c>
    </row>
    <row r="26" spans="1:7" s="148" customFormat="1" hidden="1" outlineLevel="3">
      <c r="A26" s="260"/>
      <c r="B26" s="261"/>
      <c r="C26" s="258"/>
      <c r="D26" s="259"/>
      <c r="E26" s="148" t="str">
        <f xml:space="preserve"> InpS!E231</f>
        <v>Company view - PR14 BYR Totex menu RCV adjustment in 2017-18 FYA (CPIH deflated) prices (ADDN2)</v>
      </c>
      <c r="F26" s="188">
        <f ca="1" xml:space="preserve"> InpS!F231</f>
        <v>0</v>
      </c>
      <c r="G26" s="262" t="str">
        <f xml:space="preserve"> InpS!G231</f>
        <v>£m</v>
      </c>
    </row>
    <row r="27" spans="1:7" s="148" customFormat="1" hidden="1" outlineLevel="3">
      <c r="A27" s="260"/>
      <c r="B27" s="261"/>
      <c r="C27" s="258"/>
      <c r="D27" s="259"/>
      <c r="F27" s="188"/>
      <c r="G27" s="262"/>
    </row>
    <row r="28" spans="1:7" s="148" customFormat="1" hidden="1" outlineLevel="3">
      <c r="A28" s="260"/>
      <c r="B28" s="261"/>
      <c r="C28" s="258"/>
      <c r="D28" s="259"/>
      <c r="E28" s="148" t="str">
        <f xml:space="preserve"> InpS!E233</f>
        <v>Company view - PR14 BYR Land sales RCV adjustment in 2017-18 FYA (CPIH deflated) prices (WR)</v>
      </c>
      <c r="F28" s="188">
        <f ca="1" xml:space="preserve"> InpS!F233</f>
        <v>0</v>
      </c>
      <c r="G28" s="262" t="str">
        <f xml:space="preserve"> InpS!G233</f>
        <v>£m</v>
      </c>
    </row>
    <row r="29" spans="1:7" s="148" customFormat="1" hidden="1" outlineLevel="3">
      <c r="A29" s="260"/>
      <c r="B29" s="261"/>
      <c r="C29" s="258"/>
      <c r="D29" s="259"/>
      <c r="E29" s="148" t="str">
        <f xml:space="preserve"> InpS!E234</f>
        <v>Company view - PR14 BYR Land sales RCV adjustment in 2017-18 FYA (CPIH deflated) prices (WN)</v>
      </c>
      <c r="F29" s="188">
        <f ca="1" xml:space="preserve"> InpS!F234</f>
        <v>5.4080000000000004</v>
      </c>
      <c r="G29" s="262" t="str">
        <f xml:space="preserve"> InpS!G234</f>
        <v>£m</v>
      </c>
    </row>
    <row r="30" spans="1:7" s="148" customFormat="1" hidden="1" outlineLevel="3">
      <c r="A30" s="260"/>
      <c r="B30" s="261"/>
      <c r="C30" s="258"/>
      <c r="D30" s="259"/>
      <c r="E30" s="148" t="str">
        <f xml:space="preserve"> InpS!E235</f>
        <v>Company view - PR14 BYR Land sales RCV adjustment in 2017-18 FYA (CPIH deflated) prices (WWN)</v>
      </c>
      <c r="F30" s="188">
        <f ca="1" xml:space="preserve"> InpS!F235</f>
        <v>6.1139999999999999</v>
      </c>
      <c r="G30" s="262" t="str">
        <f xml:space="preserve"> InpS!G235</f>
        <v>£m</v>
      </c>
    </row>
    <row r="31" spans="1:7" s="148" customFormat="1" hidden="1" outlineLevel="3">
      <c r="A31" s="260"/>
      <c r="B31" s="261"/>
      <c r="C31" s="258"/>
      <c r="D31" s="259"/>
      <c r="E31" s="148" t="str">
        <f xml:space="preserve"> InpS!E236</f>
        <v>Company view - PR14 BYR Land sales RCV adjustment in 2017-18 FYA (CPIH deflated) prices (BR)</v>
      </c>
      <c r="F31" s="188" t="str">
        <f xml:space="preserve"> InpS!F236</f>
        <v>n/a</v>
      </c>
      <c r="G31" s="262">
        <f xml:space="preserve"> InpS!G236</f>
        <v>0</v>
      </c>
    </row>
    <row r="32" spans="1:7" s="148" customFormat="1" hidden="1" outlineLevel="3">
      <c r="A32" s="260"/>
      <c r="B32" s="261"/>
      <c r="C32" s="258"/>
      <c r="D32" s="259"/>
      <c r="E32" s="148" t="str">
        <f xml:space="preserve"> InpS!E237</f>
        <v>Company view - PR14 BYR Land sales RCV adjustment in 2017-18 FYA (CPIH deflated) prices (ADDN1)</v>
      </c>
      <c r="F32" s="188">
        <f ca="1" xml:space="preserve"> InpS!F237</f>
        <v>0</v>
      </c>
      <c r="G32" s="262" t="str">
        <f xml:space="preserve"> InpS!G237</f>
        <v>£m</v>
      </c>
    </row>
    <row r="33" spans="1:7" s="148" customFormat="1" hidden="1" outlineLevel="3">
      <c r="A33" s="260"/>
      <c r="B33" s="261"/>
      <c r="C33" s="258"/>
      <c r="D33" s="259"/>
      <c r="E33" s="148" t="str">
        <f xml:space="preserve"> InpS!E238</f>
        <v>Company view - PR14 BYR Land sales RCV adjustment in 2017-18 FYA (CPIH deflated) prices (ADDN2)</v>
      </c>
      <c r="F33" s="188">
        <f ca="1" xml:space="preserve"> InpS!F238</f>
        <v>0</v>
      </c>
      <c r="G33" s="262" t="str">
        <f xml:space="preserve"> InpS!G238</f>
        <v>£m</v>
      </c>
    </row>
    <row r="34" spans="1:7" s="148" customFormat="1" hidden="1" outlineLevel="3">
      <c r="A34" s="260"/>
      <c r="B34" s="261"/>
      <c r="C34" s="258"/>
      <c r="D34" s="259"/>
      <c r="F34" s="188"/>
      <c r="G34" s="262"/>
    </row>
    <row r="35" spans="1:7" s="148" customFormat="1" hidden="1" outlineLevel="3">
      <c r="A35" s="260"/>
      <c r="B35" s="261"/>
      <c r="C35" s="258"/>
      <c r="D35" s="259"/>
      <c r="E35" s="148" t="str">
        <f xml:space="preserve"> InpS!E240</f>
        <v>Company view - PR14 BYR RPI-CPIH wedge RCV adjustment in 2017-18 FYA (CPIH deflated) prices (WR)</v>
      </c>
      <c r="F35" s="188">
        <f ca="1" xml:space="preserve"> InpS!F240</f>
        <v>0.89500000000000002</v>
      </c>
      <c r="G35" s="262" t="str">
        <f xml:space="preserve"> InpS!G240</f>
        <v>£m</v>
      </c>
    </row>
    <row r="36" spans="1:7" s="148" customFormat="1" hidden="1" outlineLevel="3">
      <c r="A36" s="260"/>
      <c r="B36" s="261"/>
      <c r="C36" s="258"/>
      <c r="D36" s="259"/>
      <c r="E36" s="148" t="str">
        <f xml:space="preserve"> InpS!E241</f>
        <v>Company view - PR14 BYR RPI-CPIH wedge RCV adjustment in 2017-18 FYA (CPIH deflated) prices (WN)</v>
      </c>
      <c r="F36" s="188">
        <f ca="1" xml:space="preserve"> InpS!F241</f>
        <v>17.902000000000001</v>
      </c>
      <c r="G36" s="262" t="str">
        <f xml:space="preserve"> InpS!G241</f>
        <v>£m</v>
      </c>
    </row>
    <row r="37" spans="1:7" s="148" customFormat="1" hidden="1" outlineLevel="3">
      <c r="A37" s="260"/>
      <c r="B37" s="261"/>
      <c r="C37" s="258"/>
      <c r="D37" s="259"/>
      <c r="E37" s="148" t="str">
        <f xml:space="preserve"> InpS!E242</f>
        <v>Company view - PR14 BYR RPI-CPIH wedge RCV adjustment in 2017-18 FYA (CPIH deflated) prices (WWN)</v>
      </c>
      <c r="F37" s="188">
        <f ca="1" xml:space="preserve"> InpS!F242</f>
        <v>23.768000000000001</v>
      </c>
      <c r="G37" s="262" t="str">
        <f xml:space="preserve"> InpS!G242</f>
        <v>£m</v>
      </c>
    </row>
    <row r="38" spans="1:7" s="148" customFormat="1" hidden="1" outlineLevel="3">
      <c r="A38" s="260"/>
      <c r="B38" s="261"/>
      <c r="C38" s="258"/>
      <c r="D38" s="259"/>
      <c r="E38" s="148" t="str">
        <f xml:space="preserve"> InpS!E243</f>
        <v>Company view - PR14 BYR RPI-CPIH wedge RCV adjustment in 2017-18 FYA (CPIH deflated) prices (BR)</v>
      </c>
      <c r="F38" s="188">
        <f ca="1" xml:space="preserve"> InpS!F243</f>
        <v>4.5750000000000002</v>
      </c>
      <c r="G38" s="262" t="str">
        <f xml:space="preserve"> InpS!G243</f>
        <v>£m</v>
      </c>
    </row>
    <row r="39" spans="1:7" s="148" customFormat="1" hidden="1" outlineLevel="3">
      <c r="A39" s="260"/>
      <c r="B39" s="261"/>
      <c r="C39" s="258"/>
      <c r="D39" s="259"/>
      <c r="E39" s="148" t="str">
        <f xml:space="preserve"> InpS!E244</f>
        <v>Company view - PR14 BYR RPI-CPIH wedge RCV adjustment in 2017-18 FYA (CPIH deflated) prices (ADDN1)</v>
      </c>
      <c r="F39" s="188">
        <f ca="1" xml:space="preserve"> InpS!F244</f>
        <v>3.95</v>
      </c>
      <c r="G39" s="262" t="str">
        <f xml:space="preserve"> InpS!G244</f>
        <v>£m</v>
      </c>
    </row>
    <row r="40" spans="1:7" s="148" customFormat="1" hidden="1" outlineLevel="3">
      <c r="A40" s="260"/>
      <c r="B40" s="261"/>
      <c r="C40" s="258"/>
      <c r="D40" s="259"/>
      <c r="E40" s="148" t="str">
        <f xml:space="preserve"> InpS!E245</f>
        <v>Company view - PR14 BYR RPI-CPIH wedge RCV adjustment in 2017-18 FYA (CPIH deflated) prices (ADDN2)</v>
      </c>
      <c r="F40" s="188">
        <f ca="1" xml:space="preserve"> InpS!F245</f>
        <v>0</v>
      </c>
      <c r="G40" s="262" t="str">
        <f xml:space="preserve"> InpS!G245</f>
        <v>£m</v>
      </c>
    </row>
    <row r="41" spans="1:7" s="148" customFormat="1" hidden="1" outlineLevel="3">
      <c r="A41" s="260"/>
      <c r="B41" s="261"/>
      <c r="C41" s="258"/>
      <c r="D41" s="259"/>
      <c r="F41" s="188"/>
      <c r="G41" s="262"/>
    </row>
    <row r="42" spans="1:7" s="148" customFormat="1" hidden="1" outlineLevel="3">
      <c r="A42" s="260"/>
      <c r="B42" s="261"/>
      <c r="C42" s="258"/>
      <c r="D42" s="259"/>
      <c r="E42" s="148" t="str">
        <f xml:space="preserve"> InpS!E247</f>
        <v>Company view - PR14 BYR Other RCV adjustment in 2017-18 FYA (CPIH deflated) prices (WR)</v>
      </c>
      <c r="F42" s="188">
        <f ca="1" xml:space="preserve"> InpS!F247</f>
        <v>0</v>
      </c>
      <c r="G42" s="262" t="str">
        <f xml:space="preserve"> InpS!G247</f>
        <v>£m</v>
      </c>
    </row>
    <row r="43" spans="1:7" s="148" customFormat="1" hidden="1" outlineLevel="3">
      <c r="A43" s="260"/>
      <c r="B43" s="261"/>
      <c r="C43" s="258"/>
      <c r="D43" s="259"/>
      <c r="E43" s="148" t="str">
        <f xml:space="preserve"> InpS!E248</f>
        <v>Company view - PR14 BYR Other RCV adjustment in 2017-18 FYA (CPIH deflated) prices (WN)</v>
      </c>
      <c r="F43" s="188">
        <f ca="1" xml:space="preserve"> InpS!F248</f>
        <v>0</v>
      </c>
      <c r="G43" s="262" t="str">
        <f xml:space="preserve"> InpS!G248</f>
        <v>£m</v>
      </c>
    </row>
    <row r="44" spans="1:7" s="148" customFormat="1" hidden="1" outlineLevel="3">
      <c r="A44" s="260"/>
      <c r="B44" s="261"/>
      <c r="C44" s="258"/>
      <c r="D44" s="259"/>
      <c r="E44" s="148" t="str">
        <f xml:space="preserve"> InpS!E249</f>
        <v>Company view - PR14 BYR Other RCV adjustment in 2017-18 FYA (CPIH deflated) prices (WWN)</v>
      </c>
      <c r="F44" s="188">
        <f ca="1" xml:space="preserve"> InpS!F249</f>
        <v>-8.1980000000000004</v>
      </c>
      <c r="G44" s="262" t="str">
        <f xml:space="preserve"> InpS!G249</f>
        <v>£m</v>
      </c>
    </row>
    <row r="45" spans="1:7" s="148" customFormat="1" hidden="1" outlineLevel="3">
      <c r="A45" s="260"/>
      <c r="B45" s="261"/>
      <c r="C45" s="258"/>
      <c r="D45" s="259"/>
      <c r="E45" s="148" t="str">
        <f xml:space="preserve"> InpS!E250</f>
        <v>Company view - PR14 BYR Other RCV adjustment in 2017-18 FYA (CPIH deflated) prices (BR)</v>
      </c>
      <c r="F45" s="188" t="str">
        <f xml:space="preserve"> InpS!F250</f>
        <v>n/a</v>
      </c>
      <c r="G45" s="262">
        <f xml:space="preserve"> InpS!G250</f>
        <v>0</v>
      </c>
    </row>
    <row r="46" spans="1:7" s="148" customFormat="1" hidden="1" outlineLevel="3">
      <c r="A46" s="260"/>
      <c r="B46" s="261"/>
      <c r="C46" s="258"/>
      <c r="D46" s="259"/>
      <c r="E46" s="148" t="str">
        <f xml:space="preserve"> InpS!E251</f>
        <v>Company view - PR14 BYR Other RCV adjustment in 2017-18 FYA (CPIH deflated) prices (ADDN1)</v>
      </c>
      <c r="F46" s="188">
        <f ca="1" xml:space="preserve"> InpS!F251</f>
        <v>0</v>
      </c>
      <c r="G46" s="262" t="str">
        <f xml:space="preserve"> InpS!G251</f>
        <v>£m</v>
      </c>
    </row>
    <row r="47" spans="1:7" s="148" customFormat="1" hidden="1" outlineLevel="3">
      <c r="A47" s="260"/>
      <c r="B47" s="261"/>
      <c r="C47" s="258"/>
      <c r="D47" s="259"/>
      <c r="E47" s="148" t="str">
        <f xml:space="preserve"> InpS!E252</f>
        <v>Company view - PR14 BYR Other RCV adjustment in 2017-18 FYA (CPIH deflated) prices (ADDN2)</v>
      </c>
      <c r="F47" s="188">
        <f ca="1" xml:space="preserve"> InpS!F252</f>
        <v>0</v>
      </c>
      <c r="G47" s="262" t="str">
        <f xml:space="preserve"> InpS!G252</f>
        <v>£m</v>
      </c>
    </row>
    <row r="48" spans="1:7" s="148" customFormat="1" hidden="1" outlineLevel="3">
      <c r="A48" s="260"/>
      <c r="B48" s="261"/>
      <c r="C48" s="258"/>
      <c r="D48" s="259"/>
      <c r="F48" s="188"/>
      <c r="G48" s="262"/>
    </row>
    <row r="49" spans="1:7" s="148" customFormat="1" hidden="1" outlineLevel="3">
      <c r="A49" s="260"/>
      <c r="B49" s="261"/>
      <c r="C49" s="258"/>
      <c r="D49" s="259"/>
      <c r="E49" s="148" t="str">
        <f xml:space="preserve"> InpS!E254</f>
        <v>Company view - PR14 IFRS16 RCV adjustment in 2017-18 FYA (CPIH deflated) prices (WR)</v>
      </c>
      <c r="F49" s="188">
        <f ca="1" xml:space="preserve"> InpS!F254</f>
        <v>0</v>
      </c>
      <c r="G49" s="262" t="str">
        <f xml:space="preserve"> InpS!G254</f>
        <v>£m</v>
      </c>
    </row>
    <row r="50" spans="1:7" s="148" customFormat="1" hidden="1" outlineLevel="3">
      <c r="A50" s="260"/>
      <c r="B50" s="261"/>
      <c r="C50" s="258"/>
      <c r="D50" s="259"/>
      <c r="E50" s="148" t="str">
        <f xml:space="preserve"> InpS!E255</f>
        <v>Company view - PR14 IFRS16 RCV adjustment in 2017-18 FYA (CPIH deflated) prices (WN)</v>
      </c>
      <c r="F50" s="188">
        <f ca="1" xml:space="preserve"> InpS!F255</f>
        <v>0</v>
      </c>
      <c r="G50" s="262" t="str">
        <f xml:space="preserve"> InpS!G255</f>
        <v>£m</v>
      </c>
    </row>
    <row r="51" spans="1:7" s="148" customFormat="1" hidden="1" outlineLevel="3">
      <c r="A51" s="260"/>
      <c r="B51" s="261"/>
      <c r="C51" s="258"/>
      <c r="D51" s="259"/>
      <c r="E51" s="148" t="str">
        <f xml:space="preserve"> InpS!E256</f>
        <v>Company view - PR14 IFRS16 RCV adjustment in 2017-18 FYA (CPIH deflated) prices (WWN)</v>
      </c>
      <c r="F51" s="188">
        <f ca="1" xml:space="preserve"> InpS!F256</f>
        <v>0</v>
      </c>
      <c r="G51" s="262" t="str">
        <f xml:space="preserve"> InpS!G256</f>
        <v>£m</v>
      </c>
    </row>
    <row r="52" spans="1:7" s="148" customFormat="1" hidden="1" outlineLevel="3">
      <c r="A52" s="260"/>
      <c r="B52" s="261"/>
      <c r="C52" s="258"/>
      <c r="D52" s="259"/>
      <c r="E52" s="148" t="str">
        <f xml:space="preserve"> InpS!E257</f>
        <v>Company view - PR14 IFRS16 RCV adjustment in 2017-18 FYA (CPIH deflated) prices (BR)</v>
      </c>
      <c r="F52" s="188">
        <f ca="1" xml:space="preserve"> InpS!F257</f>
        <v>0</v>
      </c>
      <c r="G52" s="262" t="str">
        <f xml:space="preserve"> InpS!G257</f>
        <v>£m</v>
      </c>
    </row>
    <row r="53" spans="1:7" s="148" customFormat="1" hidden="1" outlineLevel="3">
      <c r="A53" s="260"/>
      <c r="B53" s="261"/>
      <c r="C53" s="258"/>
      <c r="D53" s="259"/>
      <c r="E53" s="148" t="str">
        <f xml:space="preserve"> InpS!E258</f>
        <v>Company view - PR14 IFRS16 RCV adjustment in 2017-18 FYA (CPIH deflated) prices (ADDN1)</v>
      </c>
      <c r="F53" s="188">
        <f ca="1" xml:space="preserve"> InpS!F258</f>
        <v>0</v>
      </c>
      <c r="G53" s="262" t="str">
        <f xml:space="preserve"> InpS!G258</f>
        <v>£m</v>
      </c>
    </row>
    <row r="54" spans="1:7" s="148" customFormat="1" hidden="1" outlineLevel="3">
      <c r="A54" s="260"/>
      <c r="B54" s="261"/>
      <c r="C54" s="258"/>
      <c r="D54" s="259"/>
      <c r="E54" s="148" t="str">
        <f xml:space="preserve"> InpS!E259</f>
        <v>Company view - PR14 IFRS16 RCV adjustment in 2017-18 FYA (CPIH deflated) prices (ADDN2)</v>
      </c>
      <c r="F54" s="188">
        <f ca="1" xml:space="preserve"> InpS!F259</f>
        <v>0</v>
      </c>
      <c r="G54" s="262" t="str">
        <f xml:space="preserve"> InpS!G259</f>
        <v>£m</v>
      </c>
    </row>
    <row r="55" spans="1:7" s="118" customFormat="1" hidden="1" outlineLevel="2">
      <c r="A55" s="10"/>
      <c r="B55" s="10"/>
      <c r="C55" s="19"/>
      <c r="D55" s="65"/>
      <c r="E55" s="24"/>
      <c r="F55" s="187"/>
      <c r="G55" s="198"/>
    </row>
    <row r="56" spans="1:7" s="148" customFormat="1" hidden="1" outlineLevel="1">
      <c r="A56" s="108"/>
      <c r="B56" s="108"/>
      <c r="C56" s="109"/>
      <c r="D56" s="120"/>
      <c r="E56" s="110" t="str">
        <f xml:space="preserve"> Indexation!E$92</f>
        <v>CPI(H): Inflate from 2017-18 FYA to 2022-23 FYA</v>
      </c>
      <c r="F56" s="195">
        <f xml:space="preserve"> Indexation!F$92</f>
        <v>1.1806332960179113</v>
      </c>
      <c r="G56" s="186" t="str">
        <f xml:space="preserve"> Indexation!G$92</f>
        <v>factor</v>
      </c>
    </row>
    <row r="57" spans="1:7" s="118" customFormat="1" hidden="1" outlineLevel="1">
      <c r="A57" s="10"/>
      <c r="B57" s="10"/>
      <c r="C57" s="19"/>
      <c r="D57" s="65"/>
      <c r="E57" s="24"/>
      <c r="F57" s="187"/>
      <c r="G57" s="198"/>
    </row>
    <row r="58" spans="1:7" s="118" customFormat="1" hidden="1" outlineLevel="1" collapsed="1">
      <c r="A58" s="10"/>
      <c r="B58" s="10" t="s">
        <v>891</v>
      </c>
      <c r="C58" s="19"/>
      <c r="D58" s="65"/>
      <c r="E58" s="24"/>
      <c r="F58" s="187"/>
      <c r="G58" s="198"/>
    </row>
    <row r="59" spans="1:7" s="118" customFormat="1" hidden="1" outlineLevel="2">
      <c r="A59" s="10"/>
      <c r="B59" s="10"/>
      <c r="C59" s="19"/>
      <c r="D59" s="65"/>
      <c r="E59" s="24"/>
      <c r="F59" s="189"/>
      <c r="G59" s="198"/>
    </row>
    <row r="60" spans="1:7" s="118" customFormat="1" hidden="1" outlineLevel="2">
      <c r="A60" s="10"/>
      <c r="B60" s="10" t="s">
        <v>854</v>
      </c>
      <c r="C60" s="19"/>
      <c r="D60" s="65"/>
      <c r="E60" s="24"/>
      <c r="F60" s="189"/>
      <c r="G60" s="198"/>
    </row>
    <row r="61" spans="1:7" s="118" customFormat="1" hidden="1" outlineLevel="3">
      <c r="A61" s="10"/>
      <c r="B61" s="10"/>
      <c r="C61" s="19"/>
      <c r="D61" s="65"/>
      <c r="E61" s="24"/>
      <c r="F61" s="189"/>
      <c r="G61" s="198"/>
    </row>
    <row r="62" spans="1:7" s="118" customFormat="1" hidden="1" outlineLevel="3">
      <c r="A62" s="10"/>
      <c r="B62" s="10"/>
      <c r="C62" s="19"/>
      <c r="D62" s="65"/>
      <c r="E62" s="24" t="s">
        <v>1108</v>
      </c>
      <c r="F62" s="189">
        <f ca="1" xml:space="preserve"> IF(F14 = "n/a", 0, F14 * $F$56)</f>
        <v>-2.4793299216376141E-2</v>
      </c>
      <c r="G62" s="198" t="s">
        <v>169</v>
      </c>
    </row>
    <row r="63" spans="1:7" s="118" customFormat="1" hidden="1" outlineLevel="3">
      <c r="A63" s="10"/>
      <c r="B63" s="10"/>
      <c r="C63" s="19"/>
      <c r="D63" s="65"/>
      <c r="E63" s="24" t="s">
        <v>1109</v>
      </c>
      <c r="F63" s="189">
        <f t="shared" ref="F63:F67" ca="1" si="0" xml:space="preserve"> IF(F15 = "n/a", 0, F15 * $F$56)</f>
        <v>0</v>
      </c>
      <c r="G63" s="198" t="s">
        <v>169</v>
      </c>
    </row>
    <row r="64" spans="1:7" s="118" customFormat="1" hidden="1" outlineLevel="3">
      <c r="A64" s="10"/>
      <c r="B64" s="10"/>
      <c r="C64" s="19"/>
      <c r="D64" s="65"/>
      <c r="E64" s="24" t="s">
        <v>1110</v>
      </c>
      <c r="F64" s="189">
        <f t="shared" ca="1" si="0"/>
        <v>0</v>
      </c>
      <c r="G64" s="198" t="s">
        <v>169</v>
      </c>
    </row>
    <row r="65" spans="1:7" hidden="1" outlineLevel="3">
      <c r="E65" s="24" t="s">
        <v>1111</v>
      </c>
      <c r="F65" s="189">
        <f t="shared" si="0"/>
        <v>0</v>
      </c>
      <c r="G65" s="198" t="s">
        <v>169</v>
      </c>
    </row>
    <row r="66" spans="1:7" hidden="1" outlineLevel="3">
      <c r="A66" s="115"/>
      <c r="E66" s="24" t="s">
        <v>1112</v>
      </c>
      <c r="F66" s="189">
        <f t="shared" ca="1" si="0"/>
        <v>0</v>
      </c>
      <c r="G66" s="198" t="s">
        <v>169</v>
      </c>
    </row>
    <row r="67" spans="1:7" hidden="1" outlineLevel="3">
      <c r="A67" s="115"/>
      <c r="E67" s="24" t="s">
        <v>1113</v>
      </c>
      <c r="F67" s="189">
        <f t="shared" ca="1" si="0"/>
        <v>0</v>
      </c>
      <c r="G67" s="198" t="s">
        <v>169</v>
      </c>
    </row>
    <row r="68" spans="1:7" s="101" customFormat="1" hidden="1" outlineLevel="3">
      <c r="A68" s="98"/>
      <c r="B68" s="98"/>
      <c r="C68" s="99"/>
      <c r="D68" s="100"/>
      <c r="E68" s="101" t="s">
        <v>1114</v>
      </c>
      <c r="F68" s="196">
        <f ca="1" xml:space="preserve"> SUM(F62:F67)</f>
        <v>-2.4793299216376141E-2</v>
      </c>
      <c r="G68" s="200" t="s">
        <v>169</v>
      </c>
    </row>
    <row r="69" spans="1:7" hidden="1" outlineLevel="3">
      <c r="F69" s="187"/>
      <c r="G69" s="198"/>
    </row>
    <row r="70" spans="1:7" hidden="1" outlineLevel="3">
      <c r="A70" s="115"/>
      <c r="E70" s="24" t="s">
        <v>1115</v>
      </c>
      <c r="F70" s="189">
        <f t="shared" ref="F70:F75" ca="1" si="1" xml:space="preserve"> IF(F21 = "n/a", 0, F21 * $F$56)</f>
        <v>0</v>
      </c>
      <c r="G70" s="198" t="s">
        <v>169</v>
      </c>
    </row>
    <row r="71" spans="1:7" hidden="1" outlineLevel="3">
      <c r="A71" s="115"/>
      <c r="E71" s="24" t="s">
        <v>1116</v>
      </c>
      <c r="F71" s="189">
        <f t="shared" ca="1" si="1"/>
        <v>4.0342239724932032</v>
      </c>
      <c r="G71" s="198" t="s">
        <v>169</v>
      </c>
    </row>
    <row r="72" spans="1:7" hidden="1" outlineLevel="3">
      <c r="A72" s="115"/>
      <c r="E72" s="24" t="s">
        <v>1117</v>
      </c>
      <c r="F72" s="189">
        <f t="shared" ca="1" si="1"/>
        <v>8.3270066368143283</v>
      </c>
      <c r="G72" s="198" t="s">
        <v>169</v>
      </c>
    </row>
    <row r="73" spans="1:7" hidden="1" outlineLevel="3">
      <c r="A73" s="115"/>
      <c r="E73" s="24" t="s">
        <v>1118</v>
      </c>
      <c r="F73" s="189">
        <f t="shared" si="1"/>
        <v>0</v>
      </c>
      <c r="G73" s="198" t="s">
        <v>169</v>
      </c>
    </row>
    <row r="74" spans="1:7" hidden="1" outlineLevel="3">
      <c r="A74" s="115"/>
      <c r="E74" s="24" t="s">
        <v>1119</v>
      </c>
      <c r="F74" s="189">
        <f t="shared" ca="1" si="1"/>
        <v>-8.3140196705581317</v>
      </c>
      <c r="G74" s="198" t="s">
        <v>169</v>
      </c>
    </row>
    <row r="75" spans="1:7" hidden="1" outlineLevel="3">
      <c r="A75" s="115"/>
      <c r="E75" s="24" t="s">
        <v>1120</v>
      </c>
      <c r="F75" s="189">
        <f t="shared" ca="1" si="1"/>
        <v>0</v>
      </c>
      <c r="G75" s="198" t="s">
        <v>169</v>
      </c>
    </row>
    <row r="76" spans="1:7" s="101" customFormat="1" hidden="1" outlineLevel="3">
      <c r="A76" s="98"/>
      <c r="B76" s="98"/>
      <c r="C76" s="99"/>
      <c r="D76" s="100"/>
      <c r="E76" s="101" t="s">
        <v>1121</v>
      </c>
      <c r="F76" s="196">
        <f ca="1" xml:space="preserve"> SUM(F70:F75)</f>
        <v>4.0472109387493997</v>
      </c>
      <c r="G76" s="200" t="s">
        <v>169</v>
      </c>
    </row>
    <row r="77" spans="1:7" hidden="1" outlineLevel="3">
      <c r="A77" s="115"/>
      <c r="F77" s="189"/>
      <c r="G77" s="198"/>
    </row>
    <row r="78" spans="1:7" hidden="1" outlineLevel="3">
      <c r="A78" s="115"/>
      <c r="E78" s="24" t="s">
        <v>1122</v>
      </c>
      <c r="F78" s="189">
        <f t="shared" ref="F78:F83" ca="1" si="2" xml:space="preserve"> IF(F28 = "n/a", 0, F28 * $F$56)</f>
        <v>0</v>
      </c>
      <c r="G78" s="198" t="s">
        <v>169</v>
      </c>
    </row>
    <row r="79" spans="1:7" hidden="1" outlineLevel="3">
      <c r="A79" s="115"/>
      <c r="E79" s="24" t="s">
        <v>1123</v>
      </c>
      <c r="F79" s="189">
        <f t="shared" ca="1" si="2"/>
        <v>6.3848648648648654</v>
      </c>
      <c r="G79" s="198" t="s">
        <v>169</v>
      </c>
    </row>
    <row r="80" spans="1:7" hidden="1" outlineLevel="3">
      <c r="E80" s="24" t="s">
        <v>1124</v>
      </c>
      <c r="F80" s="189">
        <f t="shared" ca="1" si="2"/>
        <v>7.2183919718535101</v>
      </c>
      <c r="G80" s="198" t="s">
        <v>169</v>
      </c>
    </row>
    <row r="81" spans="1:7" hidden="1" outlineLevel="3">
      <c r="A81" s="115"/>
      <c r="E81" s="24" t="s">
        <v>1125</v>
      </c>
      <c r="F81" s="189">
        <f t="shared" si="2"/>
        <v>0</v>
      </c>
      <c r="G81" s="198" t="s">
        <v>169</v>
      </c>
    </row>
    <row r="82" spans="1:7" hidden="1" outlineLevel="3">
      <c r="A82" s="115"/>
      <c r="E82" s="24" t="s">
        <v>1126</v>
      </c>
      <c r="F82" s="189">
        <f t="shared" ca="1" si="2"/>
        <v>0</v>
      </c>
      <c r="G82" s="198" t="s">
        <v>169</v>
      </c>
    </row>
    <row r="83" spans="1:7" hidden="1" outlineLevel="3">
      <c r="A83" s="115"/>
      <c r="E83" s="24" t="s">
        <v>1127</v>
      </c>
      <c r="F83" s="189">
        <f t="shared" ca="1" si="2"/>
        <v>0</v>
      </c>
      <c r="G83" s="198" t="s">
        <v>169</v>
      </c>
    </row>
    <row r="84" spans="1:7" s="101" customFormat="1" hidden="1" outlineLevel="3">
      <c r="A84" s="98"/>
      <c r="B84" s="98"/>
      <c r="C84" s="99"/>
      <c r="D84" s="100"/>
      <c r="E84" s="101" t="s">
        <v>1128</v>
      </c>
      <c r="F84" s="196">
        <f ca="1" xml:space="preserve"> SUM(F78:F83)</f>
        <v>13.603256836718376</v>
      </c>
      <c r="G84" s="200" t="s">
        <v>169</v>
      </c>
    </row>
    <row r="85" spans="1:7" hidden="1" outlineLevel="3">
      <c r="A85" s="115"/>
      <c r="F85" s="189"/>
      <c r="G85" s="198"/>
    </row>
    <row r="86" spans="1:7" hidden="1" outlineLevel="3">
      <c r="A86" s="115"/>
      <c r="E86" s="24" t="s">
        <v>1129</v>
      </c>
      <c r="F86" s="189">
        <f t="shared" ref="F86:F91" ca="1" si="3" xml:space="preserve"> IF(F35 = "n/a", 0, F35 * $F$56)</f>
        <v>1.0566667999360306</v>
      </c>
      <c r="G86" s="198" t="s">
        <v>169</v>
      </c>
    </row>
    <row r="87" spans="1:7" hidden="1" outlineLevel="3">
      <c r="A87" s="115"/>
      <c r="E87" s="24" t="s">
        <v>1130</v>
      </c>
      <c r="F87" s="189">
        <f t="shared" ca="1" si="3"/>
        <v>21.13569726531265</v>
      </c>
      <c r="G87" s="198" t="s">
        <v>169</v>
      </c>
    </row>
    <row r="88" spans="1:7" hidden="1" outlineLevel="3">
      <c r="A88" s="115"/>
      <c r="E88" s="24" t="s">
        <v>1131</v>
      </c>
      <c r="F88" s="189">
        <f t="shared" ca="1" si="3"/>
        <v>28.061292179753718</v>
      </c>
      <c r="G88" s="198" t="s">
        <v>169</v>
      </c>
    </row>
    <row r="89" spans="1:7" hidden="1" outlineLevel="3">
      <c r="A89" s="115"/>
      <c r="E89" s="24" t="s">
        <v>1132</v>
      </c>
      <c r="F89" s="189">
        <f t="shared" ca="1" si="3"/>
        <v>5.4013973292819442</v>
      </c>
      <c r="G89" s="198" t="s">
        <v>169</v>
      </c>
    </row>
    <row r="90" spans="1:7" hidden="1" outlineLevel="3">
      <c r="A90" s="115"/>
      <c r="E90" s="24" t="s">
        <v>1133</v>
      </c>
      <c r="F90" s="189">
        <f t="shared" ca="1" si="3"/>
        <v>4.6635015192707501</v>
      </c>
      <c r="G90" s="198" t="s">
        <v>169</v>
      </c>
    </row>
    <row r="91" spans="1:7" hidden="1" outlineLevel="3">
      <c r="A91" s="115"/>
      <c r="E91" s="24" t="s">
        <v>1134</v>
      </c>
      <c r="F91" s="189">
        <f t="shared" ca="1" si="3"/>
        <v>0</v>
      </c>
      <c r="G91" s="198" t="s">
        <v>169</v>
      </c>
    </row>
    <row r="92" spans="1:7" s="101" customFormat="1" hidden="1" outlineLevel="3">
      <c r="A92" s="98"/>
      <c r="B92" s="98"/>
      <c r="C92" s="99"/>
      <c r="D92" s="100"/>
      <c r="E92" s="101" t="s">
        <v>1135</v>
      </c>
      <c r="F92" s="196">
        <f ca="1" xml:space="preserve"> SUM(F86:F91)</f>
        <v>60.318555093555098</v>
      </c>
      <c r="G92" s="200" t="s">
        <v>169</v>
      </c>
    </row>
    <row r="93" spans="1:7" hidden="1" outlineLevel="3">
      <c r="F93" s="187"/>
      <c r="G93" s="198"/>
    </row>
    <row r="94" spans="1:7" hidden="1" outlineLevel="3">
      <c r="A94" s="115"/>
      <c r="E94" s="24" t="s">
        <v>1136</v>
      </c>
      <c r="F94" s="189">
        <f t="shared" ref="F94:F99" ca="1" si="4" xml:space="preserve"> IF(F42 = "n/a", 0, F42 * $F$56)</f>
        <v>0</v>
      </c>
      <c r="G94" s="198" t="s">
        <v>169</v>
      </c>
    </row>
    <row r="95" spans="1:7" hidden="1" outlineLevel="3">
      <c r="A95" s="115"/>
      <c r="E95" s="24" t="s">
        <v>1137</v>
      </c>
      <c r="F95" s="189">
        <f t="shared" ca="1" si="4"/>
        <v>0</v>
      </c>
      <c r="G95" s="198" t="s">
        <v>169</v>
      </c>
    </row>
    <row r="96" spans="1:7" hidden="1" outlineLevel="3">
      <c r="A96" s="115"/>
      <c r="E96" s="24" t="s">
        <v>1138</v>
      </c>
      <c r="F96" s="189">
        <f t="shared" ca="1" si="4"/>
        <v>-9.6788317607548375</v>
      </c>
      <c r="G96" s="198" t="s">
        <v>169</v>
      </c>
    </row>
    <row r="97" spans="1:7" hidden="1" outlineLevel="3">
      <c r="A97" s="115"/>
      <c r="E97" s="24" t="s">
        <v>1139</v>
      </c>
      <c r="F97" s="189">
        <f t="shared" si="4"/>
        <v>0</v>
      </c>
      <c r="G97" s="198" t="s">
        <v>169</v>
      </c>
    </row>
    <row r="98" spans="1:7" hidden="1" outlineLevel="3">
      <c r="A98" s="115"/>
      <c r="E98" s="24" t="s">
        <v>1140</v>
      </c>
      <c r="F98" s="189">
        <f t="shared" ca="1" si="4"/>
        <v>0</v>
      </c>
      <c r="G98" s="198" t="s">
        <v>169</v>
      </c>
    </row>
    <row r="99" spans="1:7" hidden="1" outlineLevel="3">
      <c r="A99" s="115"/>
      <c r="E99" s="24" t="s">
        <v>1141</v>
      </c>
      <c r="F99" s="189">
        <f t="shared" ca="1" si="4"/>
        <v>0</v>
      </c>
      <c r="G99" s="198" t="s">
        <v>169</v>
      </c>
    </row>
    <row r="100" spans="1:7" s="101" customFormat="1" hidden="1" outlineLevel="3">
      <c r="A100" s="98"/>
      <c r="B100" s="98"/>
      <c r="C100" s="99"/>
      <c r="D100" s="100"/>
      <c r="E100" s="101" t="s">
        <v>1142</v>
      </c>
      <c r="F100" s="196">
        <f ca="1" xml:space="preserve"> SUM(F94:F99)</f>
        <v>-9.6788317607548375</v>
      </c>
      <c r="G100" s="200" t="s">
        <v>169</v>
      </c>
    </row>
    <row r="101" spans="1:7" hidden="1" outlineLevel="3">
      <c r="A101" s="115"/>
      <c r="F101" s="189"/>
      <c r="G101" s="198"/>
    </row>
    <row r="102" spans="1:7" hidden="1" outlineLevel="3">
      <c r="A102" s="115"/>
      <c r="E102" s="24" t="s">
        <v>1143</v>
      </c>
      <c r="F102" s="189">
        <f t="shared" ref="F102:F107" ca="1" si="5" xml:space="preserve"> IF(F49 = "n/a", 0, F49 * $F$56)</f>
        <v>0</v>
      </c>
      <c r="G102" s="198" t="s">
        <v>169</v>
      </c>
    </row>
    <row r="103" spans="1:7" hidden="1" outlineLevel="3">
      <c r="A103" s="115"/>
      <c r="E103" s="24" t="s">
        <v>1144</v>
      </c>
      <c r="F103" s="189">
        <f t="shared" ca="1" si="5"/>
        <v>0</v>
      </c>
      <c r="G103" s="198" t="s">
        <v>169</v>
      </c>
    </row>
    <row r="104" spans="1:7" hidden="1" outlineLevel="3">
      <c r="E104" s="24" t="s">
        <v>1145</v>
      </c>
      <c r="F104" s="189">
        <f t="shared" ca="1" si="5"/>
        <v>0</v>
      </c>
      <c r="G104" s="198" t="s">
        <v>169</v>
      </c>
    </row>
    <row r="105" spans="1:7" hidden="1" outlineLevel="3">
      <c r="A105" s="115"/>
      <c r="E105" s="24" t="s">
        <v>1146</v>
      </c>
      <c r="F105" s="189">
        <f t="shared" ca="1" si="5"/>
        <v>0</v>
      </c>
      <c r="G105" s="198" t="s">
        <v>169</v>
      </c>
    </row>
    <row r="106" spans="1:7" hidden="1" outlineLevel="3">
      <c r="A106" s="115"/>
      <c r="E106" s="24" t="s">
        <v>1147</v>
      </c>
      <c r="F106" s="189">
        <f t="shared" ca="1" si="5"/>
        <v>0</v>
      </c>
      <c r="G106" s="198" t="s">
        <v>169</v>
      </c>
    </row>
    <row r="107" spans="1:7" hidden="1" outlineLevel="3">
      <c r="A107" s="115"/>
      <c r="E107" s="24" t="s">
        <v>1148</v>
      </c>
      <c r="F107" s="189">
        <f t="shared" ca="1" si="5"/>
        <v>0</v>
      </c>
      <c r="G107" s="198" t="s">
        <v>169</v>
      </c>
    </row>
    <row r="108" spans="1:7" s="101" customFormat="1" hidden="1" outlineLevel="3">
      <c r="A108" s="98"/>
      <c r="B108" s="98"/>
      <c r="C108" s="99"/>
      <c r="D108" s="100"/>
      <c r="E108" s="101" t="s">
        <v>1149</v>
      </c>
      <c r="F108" s="196">
        <f ca="1" xml:space="preserve"> SUM(F102:F107)</f>
        <v>0</v>
      </c>
      <c r="G108" s="200" t="s">
        <v>169</v>
      </c>
    </row>
    <row r="109" spans="1:7" hidden="1" outlineLevel="3">
      <c r="A109" s="115"/>
      <c r="F109" s="189"/>
      <c r="G109" s="198"/>
    </row>
    <row r="110" spans="1:7" hidden="1" outlineLevel="2">
      <c r="A110" s="115"/>
      <c r="F110" s="189"/>
      <c r="G110" s="198"/>
    </row>
    <row r="111" spans="1:7">
      <c r="B111" s="10" t="s">
        <v>90</v>
      </c>
    </row>
  </sheetData>
  <conditionalFormatting sqref="F2">
    <cfRule type="cellIs" dxfId="44" priority="1" stopIfTrue="1" operator="notEqual">
      <formula>0</formula>
    </cfRule>
    <cfRule type="cellIs" dxfId="43" priority="2" stopIfTrue="1" operator="equal">
      <formula>""</formula>
    </cfRule>
  </conditionalFormatting>
  <conditionalFormatting sqref="J3:GO3">
    <cfRule type="cellIs" dxfId="42" priority="5" operator="equal">
      <formula>"PPA ext."</formula>
    </cfRule>
    <cfRule type="cellIs" dxfId="41" priority="6" operator="equal">
      <formula>"Delay"</formula>
    </cfRule>
    <cfRule type="cellIs" dxfId="40" priority="7" operator="equal">
      <formula>"Fin Close"</formula>
    </cfRule>
    <cfRule type="cellIs" dxfId="39" priority="8" stopIfTrue="1" operator="equal">
      <formula>"Construction"</formula>
    </cfRule>
    <cfRule type="cellIs" dxfId="38" priority="9" stopIfTrue="1" operator="equal">
      <formula>"Operations"</formula>
    </cfRule>
  </conditionalFormatting>
  <conditionalFormatting sqref="GP4:LI4">
    <cfRule type="cellIs" dxfId="37" priority="18" stopIfTrue="1" operator="equal">
      <formula>"Budget"</formula>
    </cfRule>
    <cfRule type="cellIs" dxfId="36" priority="19" stopIfTrue="1" operator="equal">
      <formula>"Actuals"</formula>
    </cfRule>
    <cfRule type="cellIs" dxfId="35" priority="20" stopIfTrue="1" operator="equal">
      <formula>"Forecast"</formula>
    </cfRule>
  </conditionalFormatting>
  <conditionalFormatting sqref="GP4:XFD4">
    <cfRule type="cellIs" dxfId="34" priority="10" operator="equal">
      <formula xml:space="preserve"> "FC/Const."</formula>
    </cfRule>
    <cfRule type="cellIs" dxfId="33" priority="11" operator="equal">
      <formula>"Ops/Post-cont."</formula>
    </cfRule>
    <cfRule type="cellIs" dxfId="32" priority="12" operator="equal">
      <formula>"Const/Ops"</formula>
    </cfRule>
    <cfRule type="cellIs" dxfId="31" priority="13" operator="equal">
      <formula>"Fin-close"</formula>
    </cfRule>
    <cfRule type="cellIs" dxfId="30" priority="14" stopIfTrue="1" operator="equal">
      <formula>"Const"</formula>
    </cfRule>
    <cfRule type="cellIs" dxfId="29" priority="15" stopIfTrue="1" operator="equal">
      <formula>"Ops"</formula>
    </cfRule>
    <cfRule type="cellIs" dxfId="28" priority="16" stopIfTrue="1" operator="equal">
      <formula>"Const"</formula>
    </cfRule>
    <cfRule type="cellIs" dxfId="27" priority="17" stopIfTrue="1" operator="equal">
      <formula>"Ops"</formula>
    </cfRule>
  </conditionalFormatting>
  <pageMargins left="0.70866141732283472" right="0.70866141732283472" top="0.74803149606299213" bottom="0.74803149606299213" header="0.31496062992125984" footer="0.31496062992125984"/>
  <pageSetup paperSize="8" scale="59" fitToHeight="0" orientation="landscape" r:id="rId1"/>
  <headerFooter>
    <oddHeader>&amp;L&amp;F&amp;C&amp;A</oddHeader>
    <oddFooter>&amp;LPrinted on &amp;D at &amp;T&amp;CPage &amp;P of &amp;N&amp;ROfwat</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9E801-9F40-4BEE-8AD1-5399FA71AB47}">
  <sheetPr>
    <tabColor rgb="FF98C561"/>
    <outlinePr summaryBelow="0" summaryRight="0"/>
    <pageSetUpPr fitToPage="1"/>
  </sheetPr>
  <dimension ref="A1:AAE318"/>
  <sheetViews>
    <sheetView showGridLines="0" defaultGridColor="0" colorId="22" zoomScale="80" zoomScaleNormal="80" workbookViewId="0">
      <pane xSplit="9" ySplit="5" topLeftCell="J6" activePane="bottomRight" state="frozen"/>
      <selection pane="bottomRight" activeCell="B57" sqref="B57"/>
      <selection pane="bottomLeft"/>
      <selection pane="topRight"/>
    </sheetView>
  </sheetViews>
  <sheetFormatPr defaultColWidth="0" defaultRowHeight="12.95" zeroHeight="1" outlineLevelRow="1"/>
  <cols>
    <col min="1" max="1" width="10.83203125" style="10" customWidth="1"/>
    <col min="2" max="2" width="46.5" style="10" customWidth="1"/>
    <col min="3" max="3" width="1.5" style="19" customWidth="1"/>
    <col min="4" max="4" width="1.5" style="65" customWidth="1"/>
    <col min="5" max="5" width="164.5" style="24" bestFit="1" customWidth="1"/>
    <col min="6" max="6" width="13.6640625" style="24" customWidth="1"/>
    <col min="7" max="7" width="13.1640625" style="24" bestFit="1" customWidth="1"/>
    <col min="8" max="8" width="7" style="24" bestFit="1" customWidth="1"/>
    <col min="9" max="9" width="3.5" style="24" customWidth="1"/>
    <col min="10" max="17" width="11.83203125" style="24" bestFit="1" customWidth="1"/>
    <col min="18" max="22" width="11.83203125" style="24" customWidth="1"/>
    <col min="23" max="23" width="11.83203125" style="24" bestFit="1" customWidth="1"/>
    <col min="24" max="708" width="15.1640625" style="24" hidden="1" customWidth="1"/>
    <col min="709" max="16384" width="15.1640625" style="24" hidden="1"/>
  </cols>
  <sheetData>
    <row r="1" spans="1:707" s="1" customFormat="1" ht="30.95">
      <c r="A1" s="1" t="e">
        <f ca="1">RIGHT(CELL("filename", A1), LEN(CELL("filename", A1)) - SEARCH("]", CELL("filename", A1)))</f>
        <v>#VALUE!</v>
      </c>
    </row>
    <row r="2" spans="1:707" s="30" customFormat="1">
      <c r="A2" s="18"/>
      <c r="B2" s="18"/>
      <c r="C2" s="27"/>
      <c r="D2" s="25"/>
      <c r="E2" s="33" t="s">
        <v>694</v>
      </c>
      <c r="F2" s="29">
        <f>Checks!$F$19</f>
        <v>0</v>
      </c>
      <c r="G2" s="28" t="s">
        <v>695</v>
      </c>
      <c r="H2" s="9"/>
      <c r="I2" s="9"/>
      <c r="J2" s="5">
        <f>Time!J$12</f>
        <v>42825</v>
      </c>
      <c r="K2" s="5">
        <f>Time!K$12</f>
        <v>43190</v>
      </c>
      <c r="L2" s="5">
        <f>Time!L$12</f>
        <v>43555</v>
      </c>
      <c r="M2" s="5">
        <f>Time!M$12</f>
        <v>43921</v>
      </c>
      <c r="N2" s="5">
        <f>Time!N$12</f>
        <v>44286</v>
      </c>
      <c r="O2" s="5">
        <f>Time!O$12</f>
        <v>44651</v>
      </c>
      <c r="P2" s="5">
        <f>Time!P$12</f>
        <v>45016</v>
      </c>
      <c r="Q2" s="5">
        <f>Time!Q$12</f>
        <v>45382</v>
      </c>
      <c r="R2" s="5">
        <f>Time!R$12</f>
        <v>45747</v>
      </c>
      <c r="S2" s="5">
        <f>Time!S$12</f>
        <v>46112</v>
      </c>
      <c r="T2" s="5">
        <f>Time!T$12</f>
        <v>46477</v>
      </c>
      <c r="U2" s="5">
        <f>Time!U$12</f>
        <v>46843</v>
      </c>
      <c r="V2" s="5">
        <f>Time!V$12</f>
        <v>47208</v>
      </c>
      <c r="W2" s="5">
        <f>Time!W$12</f>
        <v>47573</v>
      </c>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row>
    <row r="3" spans="1:707" s="30" customFormat="1">
      <c r="A3" s="18"/>
      <c r="B3" s="18"/>
      <c r="C3" s="27"/>
      <c r="D3" s="25"/>
      <c r="E3" s="4" t="s">
        <v>696</v>
      </c>
      <c r="F3" s="9"/>
      <c r="G3" s="9"/>
      <c r="H3" s="9"/>
      <c r="I3" s="9"/>
      <c r="J3" s="2" t="str">
        <f>Time!J$40</f>
        <v/>
      </c>
      <c r="K3" s="2" t="str">
        <f>Time!K$40</f>
        <v/>
      </c>
      <c r="L3" s="2" t="str">
        <f>Time!L$40</f>
        <v/>
      </c>
      <c r="M3" s="2" t="str">
        <f>Time!M$40</f>
        <v/>
      </c>
      <c r="N3" s="2" t="str">
        <f>Time!N$40</f>
        <v/>
      </c>
      <c r="O3" s="2" t="str">
        <f>Time!O$40</f>
        <v/>
      </c>
      <c r="P3" s="2" t="str">
        <f>Time!P$40</f>
        <v/>
      </c>
      <c r="Q3" s="2" t="str">
        <f>Time!Q$40</f>
        <v/>
      </c>
      <c r="R3" s="2" t="str">
        <f>Time!R$40</f>
        <v/>
      </c>
      <c r="S3" s="2" t="str">
        <f>Time!S$40</f>
        <v>PR24</v>
      </c>
      <c r="T3" s="2" t="str">
        <f>Time!T$40</f>
        <v>PR24</v>
      </c>
      <c r="U3" s="2" t="str">
        <f>Time!U$40</f>
        <v>PR24</v>
      </c>
      <c r="V3" s="2" t="str">
        <f>Time!V$40</f>
        <v>PR24</v>
      </c>
      <c r="W3" s="2" t="str">
        <f>Time!W$40</f>
        <v>PR24</v>
      </c>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row>
    <row r="4" spans="1:707" s="30" customFormat="1">
      <c r="A4" s="18"/>
      <c r="B4" s="18"/>
      <c r="C4" s="27"/>
      <c r="D4" s="25"/>
      <c r="E4" s="7" t="s">
        <v>697</v>
      </c>
      <c r="F4" s="13"/>
      <c r="G4" s="13"/>
      <c r="H4" s="9"/>
      <c r="I4" s="9"/>
      <c r="J4" s="7">
        <f xml:space="preserve"> Time!J$45</f>
        <v>2017</v>
      </c>
      <c r="K4" s="7">
        <f xml:space="preserve"> Time!K$45</f>
        <v>2018</v>
      </c>
      <c r="L4" s="7">
        <f xml:space="preserve"> Time!L$45</f>
        <v>2019</v>
      </c>
      <c r="M4" s="7">
        <f xml:space="preserve"> Time!M$45</f>
        <v>2020</v>
      </c>
      <c r="N4" s="7">
        <f xml:space="preserve"> Time!N$45</f>
        <v>2021</v>
      </c>
      <c r="O4" s="7">
        <f xml:space="preserve"> Time!O$45</f>
        <v>2022</v>
      </c>
      <c r="P4" s="7">
        <f xml:space="preserve"> Time!P$45</f>
        <v>2023</v>
      </c>
      <c r="Q4" s="7">
        <f xml:space="preserve"> Time!Q$45</f>
        <v>2024</v>
      </c>
      <c r="R4" s="7">
        <f xml:space="preserve"> Time!R$45</f>
        <v>2025</v>
      </c>
      <c r="S4" s="7">
        <f xml:space="preserve"> Time!S$45</f>
        <v>2026</v>
      </c>
      <c r="T4" s="7">
        <f xml:space="preserve"> Time!T$45</f>
        <v>2027</v>
      </c>
      <c r="U4" s="7">
        <f xml:space="preserve"> Time!U$45</f>
        <v>2028</v>
      </c>
      <c r="V4" s="7">
        <f xml:space="preserve"> Time!V$45</f>
        <v>2029</v>
      </c>
      <c r="W4" s="7">
        <f xml:space="preserve"> Time!W$45</f>
        <v>2030</v>
      </c>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row>
    <row r="5" spans="1:707" s="30" customFormat="1">
      <c r="A5" s="18" t="s">
        <v>698</v>
      </c>
      <c r="B5" s="18" t="s">
        <v>699</v>
      </c>
      <c r="C5" s="27"/>
      <c r="D5" s="25"/>
      <c r="E5" s="4" t="s">
        <v>700</v>
      </c>
      <c r="F5" s="12" t="s">
        <v>594</v>
      </c>
      <c r="G5" s="12" t="s">
        <v>137</v>
      </c>
      <c r="H5" s="12" t="s">
        <v>701</v>
      </c>
      <c r="I5" s="9"/>
      <c r="J5" s="4">
        <f>Time!J$15</f>
        <v>1</v>
      </c>
      <c r="K5" s="4">
        <f>Time!K$15</f>
        <v>2</v>
      </c>
      <c r="L5" s="4">
        <f>Time!L$15</f>
        <v>3</v>
      </c>
      <c r="M5" s="4">
        <f>Time!M$15</f>
        <v>4</v>
      </c>
      <c r="N5" s="4">
        <f>Time!N$15</f>
        <v>5</v>
      </c>
      <c r="O5" s="4">
        <f>Time!O$15</f>
        <v>6</v>
      </c>
      <c r="P5" s="4">
        <f>Time!P$15</f>
        <v>7</v>
      </c>
      <c r="Q5" s="4">
        <f>Time!Q$15</f>
        <v>8</v>
      </c>
      <c r="R5" s="4">
        <f>Time!R$15</f>
        <v>9</v>
      </c>
      <c r="S5" s="4">
        <f>Time!S$15</f>
        <v>10</v>
      </c>
      <c r="T5" s="4">
        <f>Time!T$15</f>
        <v>11</v>
      </c>
      <c r="U5" s="4">
        <f>Time!U$15</f>
        <v>12</v>
      </c>
      <c r="V5" s="4">
        <f>Time!V$15</f>
        <v>13</v>
      </c>
      <c r="W5" s="4">
        <f>Time!W$15</f>
        <v>14</v>
      </c>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row>
    <row r="6" spans="1:707" s="13" customFormat="1">
      <c r="A6" s="12"/>
      <c r="B6" s="12"/>
      <c r="C6" s="54"/>
      <c r="D6" s="61"/>
    </row>
    <row r="7" spans="1:707" s="13" customFormat="1">
      <c r="A7" s="12"/>
      <c r="B7" s="12"/>
      <c r="C7" s="54"/>
      <c r="D7" s="61"/>
    </row>
    <row r="8" spans="1:707" collapsed="1">
      <c r="A8" s="85" t="s">
        <v>1150</v>
      </c>
      <c r="B8" s="85"/>
      <c r="C8" s="84"/>
      <c r="D8" s="83"/>
      <c r="E8" s="82"/>
      <c r="F8" s="82"/>
      <c r="G8" s="82"/>
      <c r="H8" s="82"/>
      <c r="I8" s="82"/>
      <c r="J8" s="82"/>
      <c r="K8" s="82"/>
      <c r="L8" s="82"/>
      <c r="M8" s="82"/>
      <c r="N8" s="82"/>
      <c r="O8" s="82"/>
      <c r="P8" s="82"/>
      <c r="Q8" s="82"/>
      <c r="R8" s="82"/>
      <c r="S8" s="82"/>
      <c r="T8" s="82"/>
      <c r="U8" s="82"/>
      <c r="V8" s="82"/>
      <c r="W8" s="82"/>
    </row>
    <row r="9" spans="1:707" hidden="1" outlineLevel="1"/>
    <row r="10" spans="1:707" hidden="1" outlineLevel="1">
      <c r="A10" s="10" t="s">
        <v>908</v>
      </c>
      <c r="B10" s="10" t="s">
        <v>909</v>
      </c>
    </row>
    <row r="11" spans="1:707" s="110" customFormat="1" hidden="1" outlineLevel="1">
      <c r="A11" s="156" t="str">
        <f xml:space="preserve"> Calc!A$219</f>
        <v>PD11.22</v>
      </c>
      <c r="B11" s="156" t="s">
        <v>1151</v>
      </c>
      <c r="C11" s="109">
        <f xml:space="preserve"> Calc!C$219</f>
        <v>0</v>
      </c>
      <c r="D11" s="120">
        <f xml:space="preserve"> Calc!D$219</f>
        <v>0</v>
      </c>
      <c r="E11" s="110" t="str">
        <f xml:space="preserve"> Calc!E$219</f>
        <v xml:space="preserve">Ofwat - Opening RCV at 1 April 2025 in 2017-18 FYA (CPIH deflated) prices post midnight adjustments (WR) </v>
      </c>
      <c r="F11" s="127">
        <f xml:space="preserve"> Calc!F$219</f>
        <v>459.44986447852619</v>
      </c>
      <c r="G11" s="110" t="str">
        <f xml:space="preserve"> Calc!G$219</f>
        <v>£m</v>
      </c>
    </row>
    <row r="12" spans="1:707" s="110" customFormat="1" hidden="1" outlineLevel="1">
      <c r="A12" s="156" t="str">
        <f xml:space="preserve"> Calc!A$243</f>
        <v>PD11.22</v>
      </c>
      <c r="B12" s="156" t="s">
        <v>1152</v>
      </c>
      <c r="C12" s="109">
        <f xml:space="preserve"> Calc!C$243</f>
        <v>0</v>
      </c>
      <c r="D12" s="120">
        <f xml:space="preserve"> Calc!D$243</f>
        <v>0</v>
      </c>
      <c r="E12" s="110" t="str">
        <f xml:space="preserve"> Calc!E$243</f>
        <v xml:space="preserve">Ofwat - Opening RCV at 1 April 2025 in 2017-18 FYA (CPIH deflated) prices post midnight adjustments (WN) </v>
      </c>
      <c r="F12" s="124">
        <f xml:space="preserve"> Calc!F$243</f>
        <v>7134.7111398240941</v>
      </c>
      <c r="G12" s="110" t="str">
        <f xml:space="preserve"> Calc!G$243</f>
        <v>£m</v>
      </c>
    </row>
    <row r="13" spans="1:707" s="110" customFormat="1" hidden="1" outlineLevel="1">
      <c r="A13" s="156" t="str">
        <f xml:space="preserve"> Calc!A$267</f>
        <v>PD11.22</v>
      </c>
      <c r="B13" s="156" t="s">
        <v>1153</v>
      </c>
      <c r="C13" s="109">
        <f xml:space="preserve"> Calc!C$267</f>
        <v>0</v>
      </c>
      <c r="D13" s="120">
        <f xml:space="preserve"> Calc!D$267</f>
        <v>0</v>
      </c>
      <c r="E13" s="110" t="str">
        <f xml:space="preserve"> Calc!E$267</f>
        <v xml:space="preserve">Ofwat - Opening RCV at 1 April 2025 in 2017-18 FYA (CPIH deflated) prices post midnight adjustments (WWN) </v>
      </c>
      <c r="F13" s="124">
        <f xml:space="preserve"> Calc!F$267</f>
        <v>5678.6612188493727</v>
      </c>
      <c r="G13" s="110" t="str">
        <f xml:space="preserve"> Calc!G$267</f>
        <v>£m</v>
      </c>
    </row>
    <row r="14" spans="1:707" s="110" customFormat="1" hidden="1" outlineLevel="1">
      <c r="A14" s="156" t="str">
        <f xml:space="preserve"> Calc!A$291</f>
        <v>PD11.22</v>
      </c>
      <c r="B14" s="156" t="s">
        <v>1154</v>
      </c>
      <c r="C14" s="109">
        <f xml:space="preserve"> Calc!C$291</f>
        <v>0</v>
      </c>
      <c r="D14" s="120">
        <f xml:space="preserve"> Calc!D$291</f>
        <v>0</v>
      </c>
      <c r="E14" s="110" t="str">
        <f xml:space="preserve"> Calc!E$291</f>
        <v xml:space="preserve">Ofwat - Opening RCV at 1 April 2025 in 2017-18 FYA (CPIH deflated) prices post midnight adjustments (BR) </v>
      </c>
      <c r="F14" s="124">
        <f xml:space="preserve"> Calc!F$291</f>
        <v>1527.2053832706538</v>
      </c>
      <c r="G14" s="110" t="str">
        <f xml:space="preserve"> Calc!G$291</f>
        <v>£m</v>
      </c>
    </row>
    <row r="15" spans="1:707" s="110" customFormat="1" hidden="1" outlineLevel="1">
      <c r="A15" s="156" t="str">
        <f xml:space="preserve"> Calc!A$315</f>
        <v>PD11.22</v>
      </c>
      <c r="B15" s="156" t="s">
        <v>1155</v>
      </c>
      <c r="C15" s="109">
        <f xml:space="preserve"> Calc!C$315</f>
        <v>0</v>
      </c>
      <c r="D15" s="120">
        <f xml:space="preserve"> Calc!D$315</f>
        <v>0</v>
      </c>
      <c r="E15" s="110" t="str">
        <f xml:space="preserve"> Calc!E$315</f>
        <v xml:space="preserve">Ofwat - Opening RCV at 1 April 2025 in 2017-18 FYA (CPIH deflated) prices post midnight adjustments (ADDN1) </v>
      </c>
      <c r="F15" s="124">
        <f xml:space="preserve"> Calc!F$315</f>
        <v>1444.2697390658761</v>
      </c>
      <c r="G15" s="110" t="str">
        <f xml:space="preserve"> Calc!G$315</f>
        <v>£m</v>
      </c>
    </row>
    <row r="16" spans="1:707" s="110" customFormat="1" hidden="1" outlineLevel="1">
      <c r="A16" s="156" t="str">
        <f xml:space="preserve"> Calc!A$315</f>
        <v>PD11.22</v>
      </c>
      <c r="B16" s="156" t="s">
        <v>1156</v>
      </c>
      <c r="C16" s="109">
        <f xml:space="preserve"> Calc!C$315</f>
        <v>0</v>
      </c>
      <c r="D16" s="120">
        <f xml:space="preserve"> Calc!D$315</f>
        <v>0</v>
      </c>
      <c r="E16" s="110" t="str">
        <f xml:space="preserve"> Calc!E$339</f>
        <v xml:space="preserve">Ofwat - Opening RCV at 1 April 2025 in 2017-18 FYA (CPIH deflated) prices post midnight adjustments (ADDN2) </v>
      </c>
      <c r="F16" s="124">
        <f xml:space="preserve"> Calc!F$339</f>
        <v>0</v>
      </c>
      <c r="G16" s="110" t="str">
        <f xml:space="preserve"> Calc!G$339</f>
        <v>£m</v>
      </c>
    </row>
    <row r="17" spans="1:7" s="110" customFormat="1" hidden="1" outlineLevel="1">
      <c r="A17" s="156"/>
      <c r="B17" s="156"/>
      <c r="C17" s="109"/>
      <c r="D17" s="120"/>
      <c r="F17" s="124"/>
    </row>
    <row r="18" spans="1:7" s="110" customFormat="1" hidden="1" outlineLevel="1">
      <c r="A18" s="10" t="s">
        <v>1080</v>
      </c>
      <c r="B18" s="10" t="s">
        <v>1081</v>
      </c>
      <c r="C18" s="19"/>
      <c r="D18" s="65"/>
      <c r="E18" s="10"/>
      <c r="F18" s="124"/>
    </row>
    <row r="19" spans="1:7" s="110" customFormat="1" hidden="1" outlineLevel="1">
      <c r="A19" s="161" t="str">
        <f xml:space="preserve"> Calc!A$728</f>
        <v>PD11.23</v>
      </c>
      <c r="B19" s="156" t="s">
        <v>1157</v>
      </c>
      <c r="C19" s="109">
        <f xml:space="preserve"> Calc!C$728</f>
        <v>0</v>
      </c>
      <c r="D19" s="120">
        <f xml:space="preserve"> Calc!D$728</f>
        <v>0</v>
      </c>
      <c r="E19" s="110" t="str">
        <f xml:space="preserve"> Calc!E$728</f>
        <v xml:space="preserve">Ofwat - Opening RCV at 1 April 2025 post midnight adjustments in 2017-18 FYE prices (WR) </v>
      </c>
      <c r="F19" s="127">
        <f xml:space="preserve"> Calc!F$728</f>
        <v>463.34413008181451</v>
      </c>
      <c r="G19" s="110" t="str">
        <f xml:space="preserve"> Calc!G$728</f>
        <v>£m</v>
      </c>
    </row>
    <row r="20" spans="1:7" s="110" customFormat="1" hidden="1" outlineLevel="1">
      <c r="A20" s="156" t="str">
        <f xml:space="preserve"> Calc!A$729</f>
        <v>PD11.23</v>
      </c>
      <c r="B20" s="156" t="s">
        <v>1158</v>
      </c>
      <c r="C20" s="109">
        <f xml:space="preserve"> Calc!C$729</f>
        <v>0</v>
      </c>
      <c r="D20" s="120">
        <f xml:space="preserve"> Calc!D$729</f>
        <v>0</v>
      </c>
      <c r="E20" s="110" t="str">
        <f xml:space="preserve"> Calc!E$729</f>
        <v xml:space="preserve">Ofwat - Opening RCV at 1 April 2025 post midnight adjustments in 2017-18 FYE prices (WN) </v>
      </c>
      <c r="F20" s="124">
        <f xml:space="preserve"> Calc!F$729</f>
        <v>7195.1844630946325</v>
      </c>
      <c r="G20" s="110" t="str">
        <f xml:space="preserve"> Calc!G$729</f>
        <v>£m</v>
      </c>
    </row>
    <row r="21" spans="1:7" s="110" customFormat="1" hidden="1" outlineLevel="1">
      <c r="A21" s="156" t="str">
        <f xml:space="preserve"> Calc!A$730</f>
        <v>PD11.23</v>
      </c>
      <c r="B21" s="156" t="s">
        <v>1159</v>
      </c>
      <c r="C21" s="109">
        <f xml:space="preserve"> Calc!C$730</f>
        <v>0</v>
      </c>
      <c r="D21" s="120">
        <f xml:space="preserve"> Calc!D$730</f>
        <v>0</v>
      </c>
      <c r="E21" s="110" t="str">
        <f xml:space="preserve"> Calc!E$730</f>
        <v xml:space="preserve">Ofwat - Opening RCV at 1 April 2025 post midnight adjustments in 2017-18 FYE prices (WWN) </v>
      </c>
      <c r="F21" s="124">
        <f xml:space="preserve"> Calc!F$730</f>
        <v>5726.7931626521904</v>
      </c>
      <c r="G21" s="110" t="str">
        <f xml:space="preserve"> Calc!G$730</f>
        <v>£m</v>
      </c>
    </row>
    <row r="22" spans="1:7" s="110" customFormat="1" hidden="1" outlineLevel="1">
      <c r="A22" s="156" t="str">
        <f xml:space="preserve"> Calc!A$731</f>
        <v>PD11.23</v>
      </c>
      <c r="B22" s="156" t="s">
        <v>1160</v>
      </c>
      <c r="C22" s="109">
        <f xml:space="preserve"> Calc!C$731</f>
        <v>0</v>
      </c>
      <c r="D22" s="120">
        <f xml:space="preserve"> Calc!D$731</f>
        <v>0</v>
      </c>
      <c r="E22" s="110" t="str">
        <f xml:space="preserve"> Calc!E$731</f>
        <v xml:space="preserve">Ofwat - Opening RCV at 1 April 2025 post midnight adjustments in 2017-18 FYE prices (BR) </v>
      </c>
      <c r="F22" s="124">
        <f xml:space="preserve"> Calc!F$731</f>
        <v>1540.149871566407</v>
      </c>
      <c r="G22" s="110" t="str">
        <f xml:space="preserve"> Calc!G$731</f>
        <v>£m</v>
      </c>
    </row>
    <row r="23" spans="1:7" s="110" customFormat="1" hidden="1" outlineLevel="1">
      <c r="A23" s="156" t="str">
        <f xml:space="preserve"> Calc!A$732</f>
        <v>PD11.23</v>
      </c>
      <c r="B23" s="156" t="s">
        <v>1161</v>
      </c>
      <c r="C23" s="109">
        <f xml:space="preserve"> Calc!C$732</f>
        <v>0</v>
      </c>
      <c r="D23" s="120">
        <f xml:space="preserve"> Calc!D$732</f>
        <v>0</v>
      </c>
      <c r="E23" s="110" t="str">
        <f xml:space="preserve"> Calc!E$732</f>
        <v xml:space="preserve">Ofwat - Opening RCV at 1 April 2025 post midnight adjustments in 2017-18 FYE prices (ADDN1) </v>
      </c>
      <c r="F23" s="124">
        <f xml:space="preserve"> Calc!F$732</f>
        <v>1456.5112705180577</v>
      </c>
      <c r="G23" s="110" t="str">
        <f xml:space="preserve"> Calc!G$732</f>
        <v>£m</v>
      </c>
    </row>
    <row r="24" spans="1:7" s="110" customFormat="1" hidden="1" outlineLevel="1">
      <c r="A24" s="156" t="str">
        <f xml:space="preserve"> Calc!A$732</f>
        <v>PD11.23</v>
      </c>
      <c r="B24" s="156" t="s">
        <v>1162</v>
      </c>
      <c r="C24" s="109">
        <f xml:space="preserve"> Calc!C$732</f>
        <v>0</v>
      </c>
      <c r="D24" s="120">
        <f xml:space="preserve"> Calc!D$732</f>
        <v>0</v>
      </c>
      <c r="E24" s="110" t="str">
        <f xml:space="preserve"> Calc!E$733</f>
        <v xml:space="preserve">Ofwat - Opening RCV at 1 April 2025 post midnight adjustments in 2017-18 FYE prices (ADDN2) </v>
      </c>
      <c r="F24" s="127">
        <f xml:space="preserve"> Calc!F$733</f>
        <v>0</v>
      </c>
      <c r="G24" s="110" t="str">
        <f xml:space="preserve"> Calc!G$733</f>
        <v>£m</v>
      </c>
    </row>
    <row r="25" spans="1:7" s="110" customFormat="1" hidden="1" outlineLevel="1">
      <c r="A25" s="156"/>
      <c r="B25" s="156"/>
      <c r="C25" s="109"/>
      <c r="D25" s="120"/>
      <c r="F25" s="124"/>
    </row>
    <row r="26" spans="1:7" s="110" customFormat="1" hidden="1" outlineLevel="1">
      <c r="A26" s="10" t="s">
        <v>1071</v>
      </c>
      <c r="B26" s="10" t="s">
        <v>1072</v>
      </c>
      <c r="C26" s="19"/>
      <c r="D26" s="65"/>
      <c r="E26" s="24"/>
      <c r="F26" s="124"/>
    </row>
    <row r="27" spans="1:7" s="110" customFormat="1" hidden="1" outlineLevel="1">
      <c r="A27" s="156" t="str">
        <f xml:space="preserve"> Calc!A$687</f>
        <v>PD11.24</v>
      </c>
      <c r="B27" s="156" t="s">
        <v>1163</v>
      </c>
      <c r="C27" s="109">
        <f xml:space="preserve"> Calc!C$687</f>
        <v>0</v>
      </c>
      <c r="D27" s="120">
        <f xml:space="preserve"> Calc!D$687</f>
        <v>0</v>
      </c>
      <c r="E27" s="110" t="str">
        <f xml:space="preserve"> Calc!E$687</f>
        <v xml:space="preserve">Ofwat - RCV opening balance - real (WR) </v>
      </c>
      <c r="F27" s="124">
        <f xml:space="preserve"> Calc!F$687</f>
        <v>542.44180785426522</v>
      </c>
      <c r="G27" s="110" t="str">
        <f xml:space="preserve"> Calc!G$687</f>
        <v>£m</v>
      </c>
    </row>
    <row r="28" spans="1:7" s="110" customFormat="1" hidden="1" outlineLevel="1">
      <c r="A28" s="156" t="str">
        <f xml:space="preserve"> Calc!A$692</f>
        <v>PD11.24</v>
      </c>
      <c r="B28" s="156" t="s">
        <v>1164</v>
      </c>
      <c r="C28" s="109">
        <f xml:space="preserve"> Calc!C$692</f>
        <v>0</v>
      </c>
      <c r="D28" s="120">
        <f xml:space="preserve"> Calc!D$692</f>
        <v>0</v>
      </c>
      <c r="E28" s="110" t="str">
        <f xml:space="preserve"> Calc!E$692</f>
        <v xml:space="preserve">Ofwat - RCV opening balance - real (WN) </v>
      </c>
      <c r="F28" s="124">
        <f xml:space="preserve"> Calc!F$692</f>
        <v>8423.4775291462283</v>
      </c>
      <c r="G28" s="110" t="str">
        <f xml:space="preserve"> Calc!G$692</f>
        <v>£m</v>
      </c>
    </row>
    <row r="29" spans="1:7" s="110" customFormat="1" hidden="1" outlineLevel="1">
      <c r="A29" s="156" t="str">
        <f xml:space="preserve"> Calc!A$697</f>
        <v>PD11.24</v>
      </c>
      <c r="B29" s="156" t="s">
        <v>1165</v>
      </c>
      <c r="C29" s="109">
        <f xml:space="preserve"> Calc!C$697</f>
        <v>0</v>
      </c>
      <c r="D29" s="120">
        <f xml:space="preserve"> Calc!D$697</f>
        <v>0</v>
      </c>
      <c r="E29" s="110" t="str">
        <f xml:space="preserve"> Calc!E$697</f>
        <v xml:space="preserve">Ofwat - RCV opening balance - real (WWN) </v>
      </c>
      <c r="F29" s="124">
        <f xml:space="preserve"> Calc!F$697</f>
        <v>6704.4165117792236</v>
      </c>
      <c r="G29" s="110" t="str">
        <f xml:space="preserve"> Calc!G$697</f>
        <v>£m</v>
      </c>
    </row>
    <row r="30" spans="1:7" s="110" customFormat="1" hidden="1" outlineLevel="1">
      <c r="A30" s="156" t="str">
        <f xml:space="preserve"> Calc!A$702</f>
        <v>PD11.24</v>
      </c>
      <c r="B30" s="156" t="s">
        <v>1166</v>
      </c>
      <c r="C30" s="109">
        <f xml:space="preserve"> Calc!C$702</f>
        <v>0</v>
      </c>
      <c r="D30" s="120">
        <f xml:space="preserve"> Calc!D$702</f>
        <v>0</v>
      </c>
      <c r="E30" s="110" t="str">
        <f xml:space="preserve"> Calc!E$702</f>
        <v xml:space="preserve">Ofwat - RCV opening balance - real (BR) </v>
      </c>
      <c r="F30" s="124">
        <f xml:space="preserve"> Calc!F$702</f>
        <v>1803.0695253471295</v>
      </c>
      <c r="G30" s="110" t="str">
        <f xml:space="preserve"> Calc!G$702</f>
        <v>£m</v>
      </c>
    </row>
    <row r="31" spans="1:7" s="110" customFormat="1" hidden="1" outlineLevel="1">
      <c r="A31" s="156" t="str">
        <f xml:space="preserve"> Calc!A$707</f>
        <v>PD11.24</v>
      </c>
      <c r="B31" s="156" t="s">
        <v>1167</v>
      </c>
      <c r="C31" s="109">
        <f xml:space="preserve"> Calc!C$707</f>
        <v>0</v>
      </c>
      <c r="D31" s="120">
        <f xml:space="preserve"> Calc!D$707</f>
        <v>0</v>
      </c>
      <c r="E31" s="110" t="str">
        <f xml:space="preserve"> Calc!E$707</f>
        <v xml:space="preserve">Ofwat - RCV opening balance - real (ADDN1) </v>
      </c>
      <c r="F31" s="124">
        <f xml:space="preserve"> Calc!F$707</f>
        <v>1705.1529423722741</v>
      </c>
      <c r="G31" s="110" t="str">
        <f xml:space="preserve"> Calc!G$707</f>
        <v>£m</v>
      </c>
    </row>
    <row r="32" spans="1:7" s="110" customFormat="1" hidden="1" outlineLevel="1">
      <c r="A32" s="156" t="str">
        <f xml:space="preserve"> Calc!A$707</f>
        <v>PD11.24</v>
      </c>
      <c r="B32" s="156" t="s">
        <v>1168</v>
      </c>
      <c r="C32" s="109">
        <f xml:space="preserve"> Calc!C$707</f>
        <v>0</v>
      </c>
      <c r="D32" s="120">
        <f xml:space="preserve"> Calc!D$707</f>
        <v>0</v>
      </c>
      <c r="E32" s="110" t="str">
        <f xml:space="preserve"> Calc!E$712</f>
        <v xml:space="preserve">Ofwat - RCV opening balance - real (ADDN2) </v>
      </c>
      <c r="F32" s="124">
        <f xml:space="preserve"> Calc!F$712</f>
        <v>0</v>
      </c>
      <c r="G32" s="110" t="str">
        <f xml:space="preserve"> Calc!G$712</f>
        <v>£m</v>
      </c>
    </row>
    <row r="33" spans="1:23" s="110" customFormat="1" hidden="1" outlineLevel="1">
      <c r="A33" s="156"/>
      <c r="B33" s="156"/>
      <c r="C33" s="109"/>
      <c r="D33" s="120"/>
      <c r="F33" s="124"/>
    </row>
    <row r="34" spans="1:23" s="110" customFormat="1" hidden="1" outlineLevel="1">
      <c r="A34" s="10" t="s">
        <v>1089</v>
      </c>
      <c r="B34" s="10" t="s">
        <v>1090</v>
      </c>
      <c r="C34" s="19"/>
      <c r="D34" s="65"/>
      <c r="E34" s="24"/>
      <c r="F34" s="124"/>
    </row>
    <row r="35" spans="1:23" s="110" customFormat="1" hidden="1" outlineLevel="1">
      <c r="A35" s="156" t="str">
        <f xml:space="preserve"> Calc!A$748</f>
        <v>PD11.25</v>
      </c>
      <c r="B35" s="156" t="s">
        <v>1169</v>
      </c>
      <c r="C35" s="109">
        <f xml:space="preserve"> Calc!C$748</f>
        <v>0</v>
      </c>
      <c r="D35" s="120">
        <f xml:space="preserve"> Calc!D$748</f>
        <v>0</v>
      </c>
      <c r="E35" s="110" t="str">
        <f xml:space="preserve"> Calc!E$748</f>
        <v xml:space="preserve">Ofwat - RCV opening balance in 2022-23 FYE prices (WR) </v>
      </c>
      <c r="F35" s="124">
        <f xml:space="preserve"> Calc!F$748</f>
        <v>559.01080584561464</v>
      </c>
      <c r="G35" s="110" t="str">
        <f xml:space="preserve"> Calc!G$748</f>
        <v>£m</v>
      </c>
    </row>
    <row r="36" spans="1:23" s="110" customFormat="1" hidden="1" outlineLevel="1">
      <c r="A36" s="156" t="str">
        <f xml:space="preserve"> Calc!A$749</f>
        <v>PD11.25</v>
      </c>
      <c r="B36" s="156" t="s">
        <v>1170</v>
      </c>
      <c r="C36" s="109">
        <f xml:space="preserve"> Calc!C$749</f>
        <v>0</v>
      </c>
      <c r="D36" s="120">
        <f xml:space="preserve"> Calc!D$749</f>
        <v>0</v>
      </c>
      <c r="E36" s="110" t="str">
        <f xml:space="preserve"> Calc!E$749</f>
        <v xml:space="preserve">Ofwat - RCV opening balance in 2022-23 FYE prices (WN) </v>
      </c>
      <c r="F36" s="124">
        <f xml:space="preserve"> Calc!F$749</f>
        <v>8680.7744045708787</v>
      </c>
      <c r="G36" s="110" t="str">
        <f xml:space="preserve"> Calc!G$749</f>
        <v>£m</v>
      </c>
    </row>
    <row r="37" spans="1:23" s="110" customFormat="1" hidden="1" outlineLevel="1">
      <c r="A37" s="156" t="str">
        <f xml:space="preserve"> Calc!A$750</f>
        <v>PD11.25</v>
      </c>
      <c r="B37" s="156" t="s">
        <v>1171</v>
      </c>
      <c r="C37" s="109">
        <f xml:space="preserve"> Calc!C$750</f>
        <v>0</v>
      </c>
      <c r="D37" s="120">
        <f xml:space="preserve"> Calc!D$750</f>
        <v>0</v>
      </c>
      <c r="E37" s="110" t="str">
        <f xml:space="preserve"> Calc!E$750</f>
        <v xml:space="preserve">Ofwat - RCV opening balance in 2022-23 FYE prices (WWN) </v>
      </c>
      <c r="F37" s="124">
        <f xml:space="preserve"> Calc!F$750</f>
        <v>6909.2043104119657</v>
      </c>
      <c r="G37" s="110" t="str">
        <f xml:space="preserve"> Calc!G$750</f>
        <v>£m</v>
      </c>
    </row>
    <row r="38" spans="1:23" s="110" customFormat="1" hidden="1" outlineLevel="1">
      <c r="A38" s="156" t="str">
        <f xml:space="preserve"> Calc!A$751</f>
        <v>PD11.25</v>
      </c>
      <c r="B38" s="156" t="s">
        <v>1172</v>
      </c>
      <c r="C38" s="109">
        <f xml:space="preserve"> Calc!C$751</f>
        <v>0</v>
      </c>
      <c r="D38" s="120">
        <f xml:space="preserve"> Calc!D$751</f>
        <v>0</v>
      </c>
      <c r="E38" s="110" t="str">
        <f xml:space="preserve"> Calc!E$751</f>
        <v xml:space="preserve">Ofwat - RCV opening balance in 2022-23 FYE prices (BR) </v>
      </c>
      <c r="F38" s="124">
        <f xml:space="preserve"> Calc!F$751</f>
        <v>1858.1446595111361</v>
      </c>
      <c r="G38" s="110" t="str">
        <f xml:space="preserve"> Calc!G$751</f>
        <v>£m</v>
      </c>
    </row>
    <row r="39" spans="1:23" s="110" customFormat="1" hidden="1" outlineLevel="1">
      <c r="A39" s="156" t="str">
        <f xml:space="preserve"> Calc!A$752</f>
        <v>PD11.25</v>
      </c>
      <c r="B39" s="156" t="s">
        <v>1173</v>
      </c>
      <c r="C39" s="109">
        <f xml:space="preserve"> Calc!C$752</f>
        <v>0</v>
      </c>
      <c r="D39" s="120">
        <f xml:space="preserve"> Calc!D$752</f>
        <v>0</v>
      </c>
      <c r="E39" s="110" t="str">
        <f xml:space="preserve"> Calc!E$752</f>
        <v xml:space="preserve">Ofwat - RCV opening balance in 2022-23 FYE prices (ADDN1) </v>
      </c>
      <c r="F39" s="124">
        <f xml:space="preserve"> Calc!F$752</f>
        <v>1757.2371941169336</v>
      </c>
      <c r="G39" s="110" t="str">
        <f xml:space="preserve"> Calc!G$752</f>
        <v>£m</v>
      </c>
    </row>
    <row r="40" spans="1:23" s="110" customFormat="1" hidden="1" outlineLevel="1">
      <c r="A40" s="156" t="str">
        <f xml:space="preserve"> Calc!A$752</f>
        <v>PD11.25</v>
      </c>
      <c r="B40" s="156" t="s">
        <v>1174</v>
      </c>
      <c r="C40" s="109">
        <f xml:space="preserve"> Calc!C$752</f>
        <v>0</v>
      </c>
      <c r="D40" s="120">
        <f xml:space="preserve"> Calc!D$752</f>
        <v>0</v>
      </c>
      <c r="E40" s="110" t="str">
        <f xml:space="preserve"> Calc!E$753</f>
        <v xml:space="preserve">Ofwat - RCV opening balance in 2022-23 FYE prices (ADDN2) </v>
      </c>
      <c r="F40" s="124">
        <f xml:space="preserve"> Calc!F$753</f>
        <v>0</v>
      </c>
      <c r="G40" s="110" t="str">
        <f xml:space="preserve"> Calc!G$753</f>
        <v>£m</v>
      </c>
    </row>
    <row r="41" spans="1:23" s="110" customFormat="1" hidden="1" outlineLevel="1">
      <c r="A41" s="156"/>
      <c r="B41" s="156"/>
      <c r="C41" s="109"/>
      <c r="D41" s="120"/>
      <c r="F41" s="124"/>
    </row>
    <row r="42" spans="1:23">
      <c r="A42" s="13"/>
      <c r="B42" s="13"/>
      <c r="F42" s="125"/>
    </row>
    <row r="43" spans="1:23">
      <c r="A43" s="85" t="s">
        <v>1175</v>
      </c>
      <c r="B43" s="85"/>
      <c r="C43" s="84"/>
      <c r="D43" s="83"/>
      <c r="E43" s="82"/>
      <c r="F43" s="82"/>
      <c r="G43" s="82"/>
      <c r="H43" s="82"/>
      <c r="I43" s="82"/>
      <c r="J43" s="82"/>
      <c r="K43" s="82"/>
      <c r="L43" s="82"/>
      <c r="M43" s="82"/>
      <c r="N43" s="82"/>
      <c r="O43" s="82"/>
      <c r="P43" s="82"/>
      <c r="Q43" s="82"/>
      <c r="R43" s="82"/>
      <c r="S43" s="82"/>
      <c r="T43" s="82"/>
      <c r="U43" s="82"/>
      <c r="V43" s="82"/>
      <c r="W43" s="82"/>
    </row>
    <row r="44" spans="1:23" s="118" customFormat="1" outlineLevel="1">
      <c r="A44" s="115"/>
      <c r="B44" s="115"/>
      <c r="C44" s="116"/>
      <c r="D44" s="117"/>
      <c r="F44" s="129"/>
    </row>
    <row r="45" spans="1:23" s="118" customFormat="1" outlineLevel="1">
      <c r="A45" s="115"/>
      <c r="B45" s="115" t="s">
        <v>1176</v>
      </c>
      <c r="C45" s="116"/>
      <c r="D45" s="117"/>
      <c r="F45" s="129"/>
    </row>
    <row r="46" spans="1:23" s="110" customFormat="1" outlineLevel="1">
      <c r="A46" s="156"/>
      <c r="B46" s="156" t="s">
        <v>1177</v>
      </c>
      <c r="C46" s="109"/>
      <c r="D46" s="120"/>
      <c r="E46" s="110" t="str">
        <f xml:space="preserve"> Calc!E$528</f>
        <v xml:space="preserve">Ofwat - Pre 2020 RCV opening balance - real (2022-23 FYA) (WR) </v>
      </c>
      <c r="F46" s="124">
        <f xml:space="preserve"> Calc!F$528</f>
        <v>299.567586584048</v>
      </c>
      <c r="G46" s="110" t="str">
        <f xml:space="preserve"> Calc!G$528</f>
        <v>£m</v>
      </c>
    </row>
    <row r="47" spans="1:23" s="110" customFormat="1" outlineLevel="1">
      <c r="A47" s="156"/>
      <c r="B47" s="156" t="s">
        <v>1178</v>
      </c>
      <c r="C47" s="109"/>
      <c r="D47" s="120"/>
      <c r="E47" s="110" t="str">
        <f xml:space="preserve"> Calc!E$540</f>
        <v xml:space="preserve">Ofwat - Pre 2020 RCV opening balance - real (2022-23 FYA) (WN) </v>
      </c>
      <c r="F47" s="124">
        <f xml:space="preserve"> Calc!F$540</f>
        <v>5885.3300420589139</v>
      </c>
      <c r="G47" s="110" t="str">
        <f xml:space="preserve"> Calc!G$540</f>
        <v>£m</v>
      </c>
    </row>
    <row r="48" spans="1:23" s="110" customFormat="1" outlineLevel="1">
      <c r="A48" s="156"/>
      <c r="B48" s="156" t="s">
        <v>1179</v>
      </c>
      <c r="C48" s="109"/>
      <c r="D48" s="120"/>
      <c r="E48" s="110" t="str">
        <f xml:space="preserve"> Calc!E$552</f>
        <v xml:space="preserve">Ofwat - Pre 2020 RCV opening balance - real (2022-23 FYA) (WWN) </v>
      </c>
      <c r="F48" s="124">
        <f xml:space="preserve"> Calc!F$552</f>
        <v>4701.5827763226025</v>
      </c>
      <c r="G48" s="110" t="str">
        <f xml:space="preserve"> Calc!G$552</f>
        <v>£m</v>
      </c>
    </row>
    <row r="49" spans="1:23" s="110" customFormat="1" outlineLevel="1">
      <c r="A49" s="156"/>
      <c r="B49" s="156" t="s">
        <v>1180</v>
      </c>
      <c r="C49" s="109"/>
      <c r="D49" s="120"/>
      <c r="E49" s="110" t="str">
        <f xml:space="preserve"> Calc!E$564</f>
        <v xml:space="preserve">Ofwat - Pre 2020 RCV opening balance - real (2022-23 FYA) (BR) </v>
      </c>
      <c r="F49" s="124">
        <f xml:space="preserve"> Calc!F$564</f>
        <v>1474.4944304468647</v>
      </c>
      <c r="G49" s="110" t="str">
        <f xml:space="preserve"> Calc!G$564</f>
        <v>£m</v>
      </c>
    </row>
    <row r="50" spans="1:23" s="110" customFormat="1" outlineLevel="1">
      <c r="A50" s="156"/>
      <c r="B50" s="156" t="s">
        <v>1181</v>
      </c>
      <c r="C50" s="109"/>
      <c r="D50" s="120"/>
      <c r="E50" s="110" t="str">
        <f xml:space="preserve"> Calc!E$576</f>
        <v xml:space="preserve">Ofwat - Pre 2020 RCV opening balance - real (2022-23 FYA) (ADDN1) </v>
      </c>
      <c r="F50" s="124">
        <f xml:space="preserve"> Calc!F$576</f>
        <v>1583.5591606586217</v>
      </c>
      <c r="G50" s="110" t="str">
        <f xml:space="preserve"> Calc!G$576</f>
        <v>£m</v>
      </c>
    </row>
    <row r="51" spans="1:23" s="110" customFormat="1" outlineLevel="1">
      <c r="A51" s="156"/>
      <c r="B51" s="156" t="s">
        <v>1182</v>
      </c>
      <c r="C51" s="109"/>
      <c r="D51" s="120"/>
      <c r="E51" s="110" t="str">
        <f xml:space="preserve"> Calc!E$588</f>
        <v xml:space="preserve">Ofwat - Pre 2020 RCV opening balance - real (2022-23 FYA) (ADDN2) </v>
      </c>
      <c r="F51" s="127">
        <f xml:space="preserve"> Calc!F$588</f>
        <v>0</v>
      </c>
      <c r="G51" s="110" t="str">
        <f xml:space="preserve"> Calc!G$588</f>
        <v>£m</v>
      </c>
    </row>
    <row r="52" spans="1:23" s="110" customFormat="1" outlineLevel="1">
      <c r="A52" s="156"/>
      <c r="B52" s="156"/>
      <c r="C52" s="109"/>
      <c r="D52" s="120"/>
      <c r="F52" s="124"/>
    </row>
    <row r="53" spans="1:23" s="118" customFormat="1" outlineLevel="1">
      <c r="A53" s="115"/>
      <c r="B53" s="115" t="s">
        <v>1183</v>
      </c>
      <c r="C53" s="116"/>
      <c r="D53" s="117"/>
      <c r="F53" s="129"/>
    </row>
    <row r="54" spans="1:23" s="110" customFormat="1" outlineLevel="1">
      <c r="A54" s="156"/>
      <c r="B54" s="156" t="s">
        <v>1184</v>
      </c>
      <c r="C54" s="109"/>
      <c r="D54" s="120"/>
      <c r="E54" s="110" t="str">
        <f xml:space="preserve"> Calc!E$605</f>
        <v xml:space="preserve">Ofwat - 2020-25 RCV opening balance - real (2022-23 FYA) (WR) </v>
      </c>
      <c r="F54" s="124">
        <f xml:space="preserve"> Calc!F$605</f>
        <v>242.87422127021722</v>
      </c>
      <c r="G54" s="110" t="str">
        <f xml:space="preserve"> Calc!G$605</f>
        <v>£m</v>
      </c>
    </row>
    <row r="55" spans="1:23" s="110" customFormat="1" outlineLevel="1">
      <c r="A55" s="156"/>
      <c r="B55" s="156" t="s">
        <v>1185</v>
      </c>
      <c r="C55" s="109"/>
      <c r="D55" s="120"/>
      <c r="E55" s="110" t="str">
        <f xml:space="preserve"> Calc!E$620</f>
        <v xml:space="preserve">Ofwat - 2020-25 RCV opening balance - real (2022-23 FYA) (WN) </v>
      </c>
      <c r="F55" s="124">
        <f xml:space="preserve"> Calc!F$620</f>
        <v>2538.1474870873144</v>
      </c>
      <c r="G55" s="110" t="str">
        <f xml:space="preserve"> Calc!G$620</f>
        <v>£m</v>
      </c>
    </row>
    <row r="56" spans="1:23" s="110" customFormat="1" outlineLevel="1">
      <c r="A56" s="156"/>
      <c r="B56" s="156" t="s">
        <v>1186</v>
      </c>
      <c r="C56" s="109"/>
      <c r="D56" s="120"/>
      <c r="E56" s="110" t="str">
        <f xml:space="preserve"> Calc!E$635</f>
        <v xml:space="preserve">Ofwat - 2020-25 RCV opening balance - real (2022-23 FYA) (WWN) </v>
      </c>
      <c r="F56" s="124">
        <f xml:space="preserve"> Calc!F$635</f>
        <v>2002.8337354566213</v>
      </c>
      <c r="G56" s="110" t="str">
        <f xml:space="preserve"> Calc!G$635</f>
        <v>£m</v>
      </c>
    </row>
    <row r="57" spans="1:23" s="110" customFormat="1" outlineLevel="1">
      <c r="A57" s="156"/>
      <c r="B57" s="156" t="s">
        <v>1187</v>
      </c>
      <c r="C57" s="109"/>
      <c r="D57" s="120"/>
      <c r="E57" s="110" t="str">
        <f xml:space="preserve"> Calc!E$650</f>
        <v xml:space="preserve">Ofwat - 2020-25 RCV opening balance - real (2022-23 FYA) (BR) </v>
      </c>
      <c r="F57" s="124">
        <f xml:space="preserve"> Calc!F$650</f>
        <v>328.57509490026462</v>
      </c>
      <c r="G57" s="110" t="str">
        <f xml:space="preserve"> Calc!G$650</f>
        <v>£m</v>
      </c>
    </row>
    <row r="58" spans="1:23" s="110" customFormat="1" outlineLevel="1">
      <c r="A58" s="156"/>
      <c r="B58" s="156" t="s">
        <v>1188</v>
      </c>
      <c r="C58" s="109"/>
      <c r="D58" s="120"/>
      <c r="E58" s="110" t="str">
        <f xml:space="preserve"> Calc!E$665</f>
        <v xml:space="preserve">Ofwat - 2020-25 RCV opening balance - real (2022-23 FYA) (ADDN1) </v>
      </c>
      <c r="F58" s="124">
        <f xml:space="preserve"> Calc!F$665</f>
        <v>121.59378171365233</v>
      </c>
      <c r="G58" s="110" t="str">
        <f xml:space="preserve"> Calc!G$665</f>
        <v>£m</v>
      </c>
    </row>
    <row r="59" spans="1:23" s="110" customFormat="1" outlineLevel="1">
      <c r="A59" s="156"/>
      <c r="B59" s="156" t="s">
        <v>1189</v>
      </c>
      <c r="C59" s="109"/>
      <c r="D59" s="120"/>
      <c r="E59" s="110" t="str">
        <f xml:space="preserve"> Calc!E$680</f>
        <v xml:space="preserve">Ofwat - 2020-25 RCV opening balance - real (2022-23 FYA) (ADDN2) </v>
      </c>
      <c r="F59" s="124">
        <f xml:space="preserve"> Calc!F$680</f>
        <v>0</v>
      </c>
      <c r="G59" s="110" t="str">
        <f xml:space="preserve"> Calc!G$680</f>
        <v>£m</v>
      </c>
    </row>
    <row r="60" spans="1:23" s="118" customFormat="1" outlineLevel="1">
      <c r="A60" s="21"/>
      <c r="B60" s="21"/>
      <c r="C60" s="116"/>
      <c r="D60" s="117"/>
      <c r="F60" s="129"/>
    </row>
    <row r="61" spans="1:23" s="118" customFormat="1">
      <c r="A61" s="10"/>
      <c r="B61" s="10"/>
      <c r="C61" s="19"/>
      <c r="D61" s="65"/>
      <c r="E61" s="24"/>
      <c r="F61" s="125"/>
      <c r="G61" s="24"/>
      <c r="H61" s="24"/>
      <c r="I61" s="24"/>
    </row>
    <row r="62" spans="1:23">
      <c r="A62" s="85" t="s">
        <v>1190</v>
      </c>
      <c r="B62" s="85"/>
      <c r="C62" s="84"/>
      <c r="D62" s="83"/>
      <c r="E62" s="82"/>
      <c r="F62" s="82"/>
      <c r="G62" s="82"/>
      <c r="H62" s="82"/>
      <c r="I62" s="82"/>
      <c r="J62" s="82"/>
      <c r="K62" s="82"/>
      <c r="L62" s="82"/>
      <c r="M62" s="82"/>
      <c r="N62" s="82"/>
      <c r="O62" s="82"/>
      <c r="P62" s="82"/>
      <c r="Q62" s="82"/>
      <c r="R62" s="82"/>
      <c r="S62" s="82"/>
      <c r="T62" s="82"/>
      <c r="U62" s="82"/>
      <c r="V62" s="82"/>
      <c r="W62" s="82"/>
    </row>
    <row r="63" spans="1:23" s="118" customFormat="1" outlineLevel="1">
      <c r="A63" s="10"/>
      <c r="B63" s="10"/>
      <c r="C63" s="19"/>
      <c r="D63" s="65"/>
      <c r="E63" s="24"/>
      <c r="F63" s="125"/>
      <c r="G63" s="24"/>
      <c r="H63" s="24"/>
      <c r="I63" s="24"/>
    </row>
    <row r="64" spans="1:23" s="118" customFormat="1" outlineLevel="1">
      <c r="A64" s="10"/>
      <c r="B64" s="161" t="s">
        <v>1191</v>
      </c>
      <c r="C64" s="19"/>
      <c r="D64" s="65"/>
      <c r="E64" s="110" t="str">
        <f xml:space="preserve"> Calc!E348</f>
        <v>Pre 2020 RCV - Closing RCV at 31 March 2025 (from PR19 FD as updated by the CMA redetermination and IDoKs) - RPI inflated RCV in 2022-23 FYA prices (WR)</v>
      </c>
      <c r="F64" s="124">
        <f xml:space="preserve"> Calc!F348</f>
        <v>148.82335212596541</v>
      </c>
      <c r="G64" s="110" t="str">
        <f xml:space="preserve"> Calc!G348</f>
        <v>£m</v>
      </c>
      <c r="H64" s="24"/>
      <c r="I64" s="24"/>
    </row>
    <row r="65" spans="1:9" s="118" customFormat="1" outlineLevel="1">
      <c r="A65" s="10"/>
      <c r="B65" s="161" t="s">
        <v>1192</v>
      </c>
      <c r="C65" s="19"/>
      <c r="D65" s="65"/>
      <c r="E65" s="110" t="str">
        <f xml:space="preserve"> Calc!E349</f>
        <v>Pre 2020 RCV - Closing RCV at 31 March 2025 (from PR19 FD as updated by the CMA redetermination and IDoKs) - RPI inflated RCV in 2022-23 FYA prices (WN)</v>
      </c>
      <c r="F65" s="124">
        <f xml:space="preserve"> Calc!F349</f>
        <v>2948.0093296749301</v>
      </c>
      <c r="G65" s="110" t="str">
        <f xml:space="preserve"> Calc!G349</f>
        <v>£m</v>
      </c>
      <c r="H65" s="24"/>
      <c r="I65" s="24"/>
    </row>
    <row r="66" spans="1:9" s="110" customFormat="1" outlineLevel="1">
      <c r="A66" s="156"/>
      <c r="B66" s="161" t="s">
        <v>1193</v>
      </c>
      <c r="C66" s="109"/>
      <c r="D66" s="120"/>
      <c r="E66" s="110" t="str">
        <f xml:space="preserve"> Calc!E350</f>
        <v>Pre 2020 RCV - Closing RCV at 31 March 2025 (from PR19 FD as updated by the CMA redetermination and IDoKs) - RPI inflated RCV in 2022-23 FYA prices (WWN)</v>
      </c>
      <c r="F66" s="124">
        <f xml:space="preserve"> Calc!F350</f>
        <v>2336.2762020449582</v>
      </c>
      <c r="G66" s="110" t="str">
        <f xml:space="preserve"> Calc!G350</f>
        <v>£m</v>
      </c>
    </row>
    <row r="67" spans="1:9" s="110" customFormat="1" outlineLevel="1">
      <c r="A67" s="156"/>
      <c r="B67" s="161" t="s">
        <v>1194</v>
      </c>
      <c r="C67" s="109"/>
      <c r="D67" s="120"/>
      <c r="E67" s="110" t="str">
        <f xml:space="preserve"> Calc!E351</f>
        <v>Pre 2020 RCV - Closing RCV at 31 March 2025 (from PR19 FD as updated by the CMA redetermination and IDoKs) - RPI inflated RCV in 2022-23 FYA prices (BR)</v>
      </c>
      <c r="F67" s="124">
        <f xml:space="preserve"> Calc!F351</f>
        <v>732.35911213220322</v>
      </c>
      <c r="G67" s="110" t="str">
        <f xml:space="preserve"> Calc!G351</f>
        <v>£m</v>
      </c>
    </row>
    <row r="68" spans="1:9" s="110" customFormat="1" outlineLevel="1">
      <c r="A68" s="156"/>
      <c r="B68" s="161" t="s">
        <v>1195</v>
      </c>
      <c r="C68" s="109"/>
      <c r="D68" s="120"/>
      <c r="E68" s="110" t="str">
        <f xml:space="preserve"> Calc!E352</f>
        <v>Pre 2020 RCV - Closing RCV at 31 March 2025 (from PR19 FD as updated by the CMA redetermination and IDoKs) - RPI inflated RCV in 2022-23 FYA prices (ADDN1)</v>
      </c>
      <c r="F68" s="124">
        <f xml:space="preserve"> Calc!F352</f>
        <v>791.24156533102848</v>
      </c>
      <c r="G68" s="110" t="str">
        <f xml:space="preserve"> Calc!G352</f>
        <v>£m</v>
      </c>
    </row>
    <row r="69" spans="1:9" s="110" customFormat="1" outlineLevel="1">
      <c r="A69" s="156"/>
      <c r="B69" s="161" t="s">
        <v>1196</v>
      </c>
      <c r="C69" s="109"/>
      <c r="D69" s="120"/>
      <c r="E69" s="110" t="str">
        <f xml:space="preserve"> Calc!E353</f>
        <v>Pre 2020 RCV - Closing RCV at 31 March 2025 (from PR19 FD as updated by the CMA redetermination and IDoKs) - RPI inflated RCV in 2022-23 FYA prices (ADDN2)</v>
      </c>
      <c r="F69" s="124">
        <f xml:space="preserve"> Calc!F353</f>
        <v>0</v>
      </c>
      <c r="G69" s="110" t="str">
        <f xml:space="preserve"> Calc!G353</f>
        <v>£m</v>
      </c>
    </row>
    <row r="70" spans="1:9" s="110" customFormat="1" outlineLevel="1">
      <c r="A70" s="156"/>
      <c r="B70" s="161" t="s">
        <v>1197</v>
      </c>
      <c r="C70" s="109"/>
      <c r="D70" s="120"/>
      <c r="E70" s="110" t="str">
        <f xml:space="preserve"> Calc!E354</f>
        <v>Pre 2020 RCV - Closing RCV at 31 March 2025 (from PR19 FD as updated by the CMA redetermination and IDoKs) - RPI inflated RCV in 2022-23 FYA prices (Total)</v>
      </c>
      <c r="F70" s="124">
        <f xml:space="preserve"> Calc!F354</f>
        <v>6956.7095613090851</v>
      </c>
      <c r="G70" s="110" t="str">
        <f xml:space="preserve"> Calc!G354</f>
        <v>£m</v>
      </c>
    </row>
    <row r="71" spans="1:9" s="110" customFormat="1" outlineLevel="1">
      <c r="A71" s="156"/>
      <c r="B71" s="161"/>
      <c r="C71" s="109"/>
      <c r="D71" s="120"/>
      <c r="F71" s="124"/>
    </row>
    <row r="72" spans="1:9" s="110" customFormat="1" outlineLevel="1">
      <c r="A72" s="156"/>
      <c r="B72" s="161" t="s">
        <v>1198</v>
      </c>
      <c r="C72" s="109"/>
      <c r="D72" s="120"/>
      <c r="E72" s="110" t="str">
        <f xml:space="preserve"> Calc!E356</f>
        <v>Pre 2020 RCV - Closing RCV at 31 March 2025 (from PR19 FD as updated by the CMA redetermination and IDoKs) - CPI inflated RCV in 2022-23 FYA prices (WR)</v>
      </c>
      <c r="F72" s="124">
        <f xml:space="preserve"> Calc!F356</f>
        <v>142.1958635843707</v>
      </c>
      <c r="G72" s="110" t="str">
        <f xml:space="preserve"> Calc!G356</f>
        <v>£m</v>
      </c>
    </row>
    <row r="73" spans="1:9" s="110" customFormat="1" outlineLevel="1">
      <c r="A73" s="156"/>
      <c r="B73" s="161" t="s">
        <v>1199</v>
      </c>
      <c r="C73" s="109"/>
      <c r="D73" s="120"/>
      <c r="E73" s="110" t="str">
        <f xml:space="preserve"> Calc!E357</f>
        <v>Pre 2020 RCV - Closing RCV at 31 March 2025 (from PR19 FD as updated by the CMA redetermination and IDoKs) - CPI inflated RCV in 2022-23 FYA prices (WN)</v>
      </c>
      <c r="F73" s="124">
        <f xml:space="preserve"> Calc!F357</f>
        <v>2756.8732688756177</v>
      </c>
      <c r="G73" s="110" t="str">
        <f xml:space="preserve"> Calc!G357</f>
        <v>£m</v>
      </c>
    </row>
    <row r="74" spans="1:9" s="110" customFormat="1" outlineLevel="1">
      <c r="A74" s="156"/>
      <c r="B74" s="161" t="s">
        <v>1200</v>
      </c>
      <c r="C74" s="109"/>
      <c r="D74" s="120"/>
      <c r="E74" s="110" t="str">
        <f xml:space="preserve"> Calc!E358</f>
        <v>Pre 2020 RCV - Closing RCV at 31 March 2025 (from PR19 FD as updated by the CMA redetermination and IDoKs) - CPI inflated RCV in 2022-23 FYA prices (WWN)</v>
      </c>
      <c r="F74" s="124">
        <f xml:space="preserve"> Calc!F358</f>
        <v>2213.3823545686791</v>
      </c>
      <c r="G74" s="110" t="str">
        <f xml:space="preserve"> Calc!G358</f>
        <v>£m</v>
      </c>
    </row>
    <row r="75" spans="1:9" s="110" customFormat="1" outlineLevel="1">
      <c r="A75" s="156"/>
      <c r="B75" s="161" t="s">
        <v>1201</v>
      </c>
      <c r="C75" s="109"/>
      <c r="D75" s="120"/>
      <c r="E75" s="110" t="str">
        <f xml:space="preserve"> Calc!E359</f>
        <v>Pre 2020 RCV - Closing RCV at 31 March 2025 (from PR19 FD as updated by the CMA redetermination and IDoKs) - CPI inflated RCV in 2022-23 FYA prices (BR)</v>
      </c>
      <c r="F75" s="124">
        <f xml:space="preserve"> Calc!F359</f>
        <v>699.74526790243192</v>
      </c>
      <c r="G75" s="110" t="str">
        <f xml:space="preserve"> Calc!G359</f>
        <v>£m</v>
      </c>
    </row>
    <row r="76" spans="1:9" s="110" customFormat="1" outlineLevel="1">
      <c r="A76" s="156"/>
      <c r="B76" s="161" t="s">
        <v>1202</v>
      </c>
      <c r="C76" s="109"/>
      <c r="D76" s="120"/>
      <c r="E76" s="110" t="str">
        <f xml:space="preserve"> Calc!E360</f>
        <v>Pre 2020 RCV - Closing RCV at 31 March 2025 (from PR19 FD as updated by the CMA redetermination and IDoKs) - CPI inflated RCV in 2022-23 FYA prices (ADDN1)</v>
      </c>
      <c r="F76" s="124">
        <f xml:space="preserve"> Calc!F360</f>
        <v>756.00553326378702</v>
      </c>
      <c r="G76" s="110" t="str">
        <f xml:space="preserve"> Calc!G360</f>
        <v>£m</v>
      </c>
    </row>
    <row r="77" spans="1:9" s="110" customFormat="1" outlineLevel="1">
      <c r="A77" s="156"/>
      <c r="B77" s="161" t="s">
        <v>1203</v>
      </c>
      <c r="C77" s="109"/>
      <c r="D77" s="120"/>
      <c r="E77" s="110" t="str">
        <f xml:space="preserve"> Calc!E361</f>
        <v>Pre 2020 RCV - Closing RCV at 31 March 2025 (from PR19 FD as updated by the CMA redetermination and IDoKs) - CPI inflated RCV in 2022-23 FYA prices (ADDN2)</v>
      </c>
      <c r="F77" s="124">
        <f xml:space="preserve"> Calc!F361</f>
        <v>0</v>
      </c>
      <c r="G77" s="110" t="str">
        <f xml:space="preserve"> Calc!G361</f>
        <v>£m</v>
      </c>
    </row>
    <row r="78" spans="1:9" s="110" customFormat="1" outlineLevel="1">
      <c r="A78" s="156"/>
      <c r="B78" s="161" t="s">
        <v>1204</v>
      </c>
      <c r="C78" s="109"/>
      <c r="D78" s="120"/>
      <c r="E78" s="110" t="str">
        <f xml:space="preserve"> Calc!E362</f>
        <v>Pre 2020 RCV - Closing RCV at 31 March 2025 (from PR19 FD as updated by the CMA redetermination and IDoKs) - CPIH inflated RCV in 2022-23 FYA prices (Total)</v>
      </c>
      <c r="F78" s="124">
        <f xml:space="preserve"> Calc!F362</f>
        <v>6568.202288194886</v>
      </c>
      <c r="G78" s="110" t="str">
        <f xml:space="preserve"> Calc!G362</f>
        <v>£m</v>
      </c>
    </row>
    <row r="79" spans="1:9" s="110" customFormat="1" outlineLevel="1">
      <c r="A79" s="156"/>
      <c r="B79" s="161"/>
      <c r="C79" s="109"/>
      <c r="D79" s="120"/>
      <c r="F79" s="124"/>
    </row>
    <row r="80" spans="1:9" s="110" customFormat="1" outlineLevel="1">
      <c r="A80" s="156"/>
      <c r="B80" s="161" t="s">
        <v>1205</v>
      </c>
      <c r="C80" s="109"/>
      <c r="D80" s="120"/>
      <c r="E80" s="110" t="str">
        <f xml:space="preserve"> Calc!E364</f>
        <v>2020-25 RCV - Closing RCV at 31 March 2025 (from PR19 FD as updated by the CMA redetermination and IDoKs) - Post 2020 investment RCV in 2022-23 FYA prices (WR)</v>
      </c>
      <c r="F80" s="124">
        <f xml:space="preserve"> Calc!F364</f>
        <v>281.18850199917227</v>
      </c>
      <c r="G80" s="110" t="str">
        <f xml:space="preserve"> Calc!G364</f>
        <v>£m</v>
      </c>
    </row>
    <row r="81" spans="1:7" s="110" customFormat="1" outlineLevel="1">
      <c r="A81" s="156"/>
      <c r="B81" s="161" t="s">
        <v>1206</v>
      </c>
      <c r="C81" s="109"/>
      <c r="D81" s="120"/>
      <c r="E81" s="110" t="str">
        <f xml:space="preserve"> Calc!E365</f>
        <v>2020-25 RCV - Closing RCV at 31 March 2025 (from PR19 FD as updated by the CMA redetermination and IDoKs) - Post 2020 investment RCV in 2022-23 FYA prices (WN)</v>
      </c>
      <c r="F81" s="124">
        <f xml:space="preserve"> Calc!F365</f>
        <v>2539.9908217186935</v>
      </c>
      <c r="G81" s="110" t="str">
        <f xml:space="preserve"> Calc!G365</f>
        <v>£m</v>
      </c>
    </row>
    <row r="82" spans="1:7" s="110" customFormat="1" outlineLevel="1">
      <c r="A82" s="156"/>
      <c r="B82" s="161" t="s">
        <v>1207</v>
      </c>
      <c r="C82" s="109"/>
      <c r="D82" s="120"/>
      <c r="E82" s="110" t="str">
        <f xml:space="preserve"> Calc!E366</f>
        <v>2020-25 RCV - Closing RCV at 31 March 2025 (from PR19 FD as updated by the CMA redetermination and IDoKs) - Post 2020 investment RCV in 2022-23 FYA prices (WWN)</v>
      </c>
      <c r="F82" s="124">
        <f xml:space="preserve"> Calc!F366</f>
        <v>1995.01730314312</v>
      </c>
      <c r="G82" s="110" t="str">
        <f xml:space="preserve"> Calc!G366</f>
        <v>£m</v>
      </c>
    </row>
    <row r="83" spans="1:7" s="110" customFormat="1" outlineLevel="1">
      <c r="A83" s="156"/>
      <c r="B83" s="161" t="s">
        <v>1208</v>
      </c>
      <c r="C83" s="109"/>
      <c r="D83" s="120"/>
      <c r="E83" s="110" t="str">
        <f xml:space="preserve"> Calc!E367</f>
        <v>2020-25 RCV - Closing RCV at 31 March 2025 (from PR19 FD as updated by the CMA redetermination and IDoKs) - Post 2020 investment RCV in 2022-23 FYA prices (BR)</v>
      </c>
      <c r="F83" s="124">
        <f xml:space="preserve"> Calc!F367</f>
        <v>352.52003626185058</v>
      </c>
      <c r="G83" s="110" t="str">
        <f xml:space="preserve"> Calc!G367</f>
        <v>£m</v>
      </c>
    </row>
    <row r="84" spans="1:7" s="110" customFormat="1" outlineLevel="1">
      <c r="A84" s="156"/>
      <c r="B84" s="161" t="s">
        <v>1209</v>
      </c>
      <c r="C84" s="109"/>
      <c r="D84" s="120"/>
      <c r="E84" s="110" t="str">
        <f xml:space="preserve"> Calc!E368</f>
        <v>2020-25 RCV - Closing RCV at 31 March 2025 (from PR19 FD as updated by the CMA redetermination and IDoKs) - Post 2020 investment RCV in 2022-23 FYA prices (ADDN1)</v>
      </c>
      <c r="F84" s="124">
        <f xml:space="preserve"> Calc!F368</f>
        <v>-400.47889640808023</v>
      </c>
      <c r="G84" s="110" t="str">
        <f xml:space="preserve"> Calc!G368</f>
        <v>£m</v>
      </c>
    </row>
    <row r="85" spans="1:7" s="110" customFormat="1" outlineLevel="1">
      <c r="A85" s="156"/>
      <c r="B85" s="161" t="s">
        <v>1210</v>
      </c>
      <c r="C85" s="109"/>
      <c r="D85" s="120"/>
      <c r="E85" s="110" t="str">
        <f xml:space="preserve"> Calc!E369</f>
        <v>2020-25 RCV - Closing RCV at 31 March 2025 (from PR19 FD as updated by the CMA redetermination and IDoKs) - Post 2020 investment RCV in 2022-23 FYA prices (ADDN2)</v>
      </c>
      <c r="F85" s="124">
        <f xml:space="preserve"> Calc!F369</f>
        <v>0</v>
      </c>
      <c r="G85" s="110" t="str">
        <f xml:space="preserve"> Calc!G369</f>
        <v>£m</v>
      </c>
    </row>
    <row r="86" spans="1:7" s="110" customFormat="1" outlineLevel="1">
      <c r="A86" s="156"/>
      <c r="B86" s="161" t="s">
        <v>1211</v>
      </c>
      <c r="C86" s="109"/>
      <c r="D86" s="120"/>
      <c r="E86" s="110" t="str">
        <f xml:space="preserve"> Calc!E370</f>
        <v>2020-25 RCV - Closing RCV at 31 March 2025 (from PR19 FD as updated by the CMA redetermination and IDoKs) - Post 2020 investment RCV in 2022-23 FYA prices (Total)</v>
      </c>
      <c r="F86" s="124">
        <f xml:space="preserve"> Calc!F370</f>
        <v>4768.2377667147566</v>
      </c>
      <c r="G86" s="110" t="str">
        <f xml:space="preserve"> Calc!G370</f>
        <v>£m</v>
      </c>
    </row>
    <row r="87" spans="1:7" s="110" customFormat="1" outlineLevel="1">
      <c r="A87" s="156"/>
      <c r="B87" s="161"/>
      <c r="C87" s="109"/>
      <c r="D87" s="120"/>
      <c r="F87" s="124"/>
    </row>
    <row r="88" spans="1:7" s="110" customFormat="1" outlineLevel="1">
      <c r="A88" s="156"/>
      <c r="B88" s="161" t="s">
        <v>1212</v>
      </c>
      <c r="C88" s="109"/>
      <c r="D88" s="120"/>
      <c r="E88" s="110" t="str">
        <f xml:space="preserve"> Calc!E372</f>
        <v>2020-25 RCV - Closing RCV at 31 March 2025 (from PR19 FD as updated by the CMA redetermination and IDoKs) - Other adjustment RCV in 2022-23 FYA prices (WR)</v>
      </c>
      <c r="F88" s="124">
        <f xml:space="preserve"> Calc!F372</f>
        <v>0</v>
      </c>
      <c r="G88" s="110" t="str">
        <f xml:space="preserve"> Calc!G372</f>
        <v>£m</v>
      </c>
    </row>
    <row r="89" spans="1:7" s="110" customFormat="1" outlineLevel="1">
      <c r="A89" s="156"/>
      <c r="B89" s="161" t="s">
        <v>1213</v>
      </c>
      <c r="C89" s="109"/>
      <c r="D89" s="120"/>
      <c r="E89" s="110" t="str">
        <f xml:space="preserve"> Calc!E373</f>
        <v>2020-25 RCV - Closing RCV at 31 March 2025 (from PR19 FD as updated by the CMA redetermination and IDoKs) - Other adjustment RCV in 2022-23 FYA prices (WN)</v>
      </c>
      <c r="F89" s="124">
        <f xml:space="preserve"> Calc!F373</f>
        <v>0</v>
      </c>
      <c r="G89" s="110" t="str">
        <f xml:space="preserve"> Calc!G373</f>
        <v>£m</v>
      </c>
    </row>
    <row r="90" spans="1:7" s="110" customFormat="1" outlineLevel="1">
      <c r="A90" s="156"/>
      <c r="B90" s="161" t="s">
        <v>1214</v>
      </c>
      <c r="C90" s="109"/>
      <c r="D90" s="120"/>
      <c r="E90" s="110" t="str">
        <f xml:space="preserve"> Calc!E374</f>
        <v>2020-25 RCV - Closing RCV at 31 March 2025 (from PR19 FD as updated by the CMA redetermination and IDoKs) - Other adjustment RCV in 2022-23 FYA prices (WWN)</v>
      </c>
      <c r="F90" s="124">
        <f xml:space="preserve"> Calc!F374</f>
        <v>0</v>
      </c>
      <c r="G90" s="110" t="str">
        <f xml:space="preserve"> Calc!G374</f>
        <v>£m</v>
      </c>
    </row>
    <row r="91" spans="1:7" s="110" customFormat="1" outlineLevel="1">
      <c r="A91" s="156"/>
      <c r="B91" s="161" t="s">
        <v>1215</v>
      </c>
      <c r="C91" s="109"/>
      <c r="D91" s="120"/>
      <c r="E91" s="110" t="str">
        <f xml:space="preserve"> Calc!E375</f>
        <v>2020-25 RCV - Closing RCV at 31 March 2025 (from PR19 FD as updated by the CMA redetermination and IDoKs) - Other adjustment RCV in 2022-23 FYA prices (BR)</v>
      </c>
      <c r="F91" s="124">
        <f xml:space="preserve"> Calc!F375</f>
        <v>0</v>
      </c>
      <c r="G91" s="110" t="str">
        <f xml:space="preserve"> Calc!G375</f>
        <v>£m</v>
      </c>
    </row>
    <row r="92" spans="1:7" s="110" customFormat="1" outlineLevel="1">
      <c r="A92" s="156"/>
      <c r="B92" s="161" t="s">
        <v>1216</v>
      </c>
      <c r="C92" s="109"/>
      <c r="D92" s="120"/>
      <c r="E92" s="110" t="str">
        <f xml:space="preserve"> Calc!E376</f>
        <v>2020-25 RCV - Closing RCV at 31 March 2025 (from PR19 FD as updated by the CMA redetermination and IDoKs) - Other adjustment RCV in 2022-23 FYA prices (ADDN1)</v>
      </c>
      <c r="F92" s="124">
        <f xml:space="preserve"> Calc!F376</f>
        <v>0</v>
      </c>
      <c r="G92" s="110" t="str">
        <f xml:space="preserve"> Calc!G376</f>
        <v>£m</v>
      </c>
    </row>
    <row r="93" spans="1:7" s="110" customFormat="1" outlineLevel="1">
      <c r="A93" s="156"/>
      <c r="B93" s="161" t="s">
        <v>1217</v>
      </c>
      <c r="C93" s="109"/>
      <c r="D93" s="120"/>
      <c r="E93" s="110" t="str">
        <f xml:space="preserve"> Calc!E377</f>
        <v>2020-25 RCV - Closing RCV at 31 March 2025 (from PR19 FD as updated by the CMA redetermination and IDoKs) - Other adjustment RCV in 2022-23 FYA prices (ADDN2)</v>
      </c>
      <c r="F93" s="124">
        <f xml:space="preserve"> Calc!F377</f>
        <v>0</v>
      </c>
      <c r="G93" s="110" t="str">
        <f xml:space="preserve"> Calc!G377</f>
        <v>£m</v>
      </c>
    </row>
    <row r="94" spans="1:7" s="110" customFormat="1" outlineLevel="1">
      <c r="A94" s="156"/>
      <c r="B94" s="161" t="s">
        <v>1218</v>
      </c>
      <c r="C94" s="109"/>
      <c r="D94" s="120"/>
      <c r="E94" s="110" t="str">
        <f xml:space="preserve"> Calc!E378</f>
        <v>2020-25 RCV - Closing RCV at 31 March 2025 (from PR19 FD as updated by the CMA redetermination and IDoKs) - Other adjustment RCV in 2022-23 FYA prices (Total)</v>
      </c>
      <c r="F94" s="124">
        <f xml:space="preserve"> Calc!F378</f>
        <v>0</v>
      </c>
      <c r="G94" s="110" t="str">
        <f xml:space="preserve"> Calc!G378</f>
        <v>£m</v>
      </c>
    </row>
    <row r="95" spans="1:7" s="110" customFormat="1" outlineLevel="1">
      <c r="A95" s="156"/>
      <c r="B95" s="161"/>
      <c r="C95" s="109"/>
      <c r="D95" s="120"/>
      <c r="F95" s="124"/>
    </row>
    <row r="96" spans="1:7" s="110" customFormat="1" outlineLevel="1">
      <c r="A96" s="156"/>
      <c r="B96" s="161" t="s">
        <v>1219</v>
      </c>
      <c r="C96" s="109"/>
      <c r="D96" s="120"/>
      <c r="E96" s="110" t="str">
        <f xml:space="preserve"> Calc!E384</f>
        <v>2020-25 RCV - Closing RCV at 31 March 2025 (from PR19 FD as updated by the CMA redetermination and IDoKs) - in 2022-23 FYA prices (Total)</v>
      </c>
      <c r="F96" s="124">
        <f xml:space="preserve"> Calc!F384</f>
        <v>18293.149616218729</v>
      </c>
      <c r="G96" s="110" t="str">
        <f xml:space="preserve"> Calc!G384</f>
        <v>£m</v>
      </c>
    </row>
    <row r="97" spans="1:7" s="110" customFormat="1" outlineLevel="1">
      <c r="A97" s="156"/>
      <c r="B97" s="161"/>
      <c r="C97" s="109"/>
      <c r="D97" s="120"/>
      <c r="F97" s="124"/>
    </row>
    <row r="98" spans="1:7" s="110" customFormat="1" outlineLevel="1">
      <c r="A98" s="156"/>
      <c r="B98" s="161" t="s">
        <v>1220</v>
      </c>
      <c r="C98" s="109"/>
      <c r="D98" s="120"/>
      <c r="E98" s="110" t="str">
        <f xml:space="preserve"> Calc!E389</f>
        <v>PR14 BYR ODI RCV adjustment in 2022-23 FYA prices (WR)</v>
      </c>
      <c r="F98" s="124">
        <f xml:space="preserve"> Calc!F389</f>
        <v>-2.4793299216376141E-2</v>
      </c>
      <c r="G98" s="110" t="str">
        <f xml:space="preserve"> Calc!G389</f>
        <v>£m</v>
      </c>
    </row>
    <row r="99" spans="1:7" s="110" customFormat="1" outlineLevel="1">
      <c r="A99" s="156"/>
      <c r="B99" s="161" t="s">
        <v>1221</v>
      </c>
      <c r="C99" s="109"/>
      <c r="D99" s="120"/>
      <c r="E99" s="110" t="str">
        <f xml:space="preserve"> Calc!E390</f>
        <v>PR14 BYR ODI RCV adjustment in 2022-23 FYA prices (WN)</v>
      </c>
      <c r="F99" s="124">
        <f xml:space="preserve"> Calc!F390</f>
        <v>0</v>
      </c>
      <c r="G99" s="110" t="str">
        <f xml:space="preserve"> Calc!G390</f>
        <v>£m</v>
      </c>
    </row>
    <row r="100" spans="1:7" s="110" customFormat="1" outlineLevel="1">
      <c r="A100" s="156"/>
      <c r="B100" s="161" t="s">
        <v>1222</v>
      </c>
      <c r="C100" s="109"/>
      <c r="D100" s="120"/>
      <c r="E100" s="110" t="str">
        <f xml:space="preserve"> Calc!E391</f>
        <v>PR14 BYR ODI RCV adjustment in 2022-23 FYA prices (WWN)</v>
      </c>
      <c r="F100" s="124">
        <f xml:space="preserve"> Calc!F391</f>
        <v>0</v>
      </c>
      <c r="G100" s="110" t="str">
        <f xml:space="preserve"> Calc!G391</f>
        <v>£m</v>
      </c>
    </row>
    <row r="101" spans="1:7" s="110" customFormat="1" outlineLevel="1">
      <c r="A101" s="156"/>
      <c r="B101" s="161" t="s">
        <v>1223</v>
      </c>
      <c r="C101" s="109"/>
      <c r="D101" s="120"/>
      <c r="E101" s="110" t="str">
        <f xml:space="preserve"> Calc!E392</f>
        <v>PR14 BYR ODI RCV adjustment in 2022-23 FYA prices (BR)</v>
      </c>
      <c r="F101" s="124">
        <f xml:space="preserve"> Calc!F392</f>
        <v>0</v>
      </c>
      <c r="G101" s="110" t="str">
        <f xml:space="preserve"> Calc!G392</f>
        <v>£m</v>
      </c>
    </row>
    <row r="102" spans="1:7" s="110" customFormat="1" outlineLevel="1">
      <c r="A102" s="156"/>
      <c r="B102" s="161" t="s">
        <v>1224</v>
      </c>
      <c r="C102" s="109"/>
      <c r="D102" s="120"/>
      <c r="E102" s="110" t="str">
        <f xml:space="preserve"> Calc!E393</f>
        <v>PR14 BYR ODI RCV adjustment in 2022-23 FYA prices (ADDN1)</v>
      </c>
      <c r="F102" s="124">
        <f xml:space="preserve"> Calc!F393</f>
        <v>0</v>
      </c>
      <c r="G102" s="110" t="str">
        <f xml:space="preserve"> Calc!G393</f>
        <v>£m</v>
      </c>
    </row>
    <row r="103" spans="1:7" s="110" customFormat="1" outlineLevel="1">
      <c r="A103" s="156"/>
      <c r="B103" s="161" t="s">
        <v>1225</v>
      </c>
      <c r="C103" s="109"/>
      <c r="D103" s="120"/>
      <c r="E103" s="110" t="str">
        <f xml:space="preserve"> Calc!E394</f>
        <v>PR14 BYR ODI RCV adjustment in 2022-23 FYA prices (ADDN2)</v>
      </c>
      <c r="F103" s="124">
        <f xml:space="preserve"> Calc!F394</f>
        <v>0</v>
      </c>
      <c r="G103" s="110" t="str">
        <f xml:space="preserve"> Calc!G394</f>
        <v>£m</v>
      </c>
    </row>
    <row r="104" spans="1:7" s="110" customFormat="1" outlineLevel="1">
      <c r="A104" s="156"/>
      <c r="B104" s="161" t="s">
        <v>1226</v>
      </c>
      <c r="C104" s="109"/>
      <c r="D104" s="120"/>
      <c r="E104" s="110" t="str">
        <f xml:space="preserve"> Calc!E395</f>
        <v>PR14 BYR ODI RCV adjustment in 2022-23 FYA prices (Total)</v>
      </c>
      <c r="F104" s="124">
        <f xml:space="preserve"> Calc!F395</f>
        <v>-2.4793299216376141E-2</v>
      </c>
      <c r="G104" s="110" t="str">
        <f xml:space="preserve"> Calc!G395</f>
        <v>£m</v>
      </c>
    </row>
    <row r="105" spans="1:7" s="110" customFormat="1" outlineLevel="1">
      <c r="A105" s="156"/>
      <c r="B105" s="161"/>
      <c r="C105" s="109"/>
      <c r="D105" s="120"/>
      <c r="F105" s="124"/>
    </row>
    <row r="106" spans="1:7" s="110" customFormat="1" outlineLevel="1">
      <c r="A106" s="156"/>
      <c r="B106" s="161" t="s">
        <v>1227</v>
      </c>
      <c r="C106" s="109"/>
      <c r="D106" s="120"/>
      <c r="E106" s="110" t="str">
        <f xml:space="preserve"> Calc!E397</f>
        <v>PR14 BYR Totex menu RCV adjustment in 2022-23 FYA prices (WR)</v>
      </c>
      <c r="F106" s="124">
        <f xml:space="preserve"> Calc!F397</f>
        <v>0</v>
      </c>
      <c r="G106" s="110" t="str">
        <f xml:space="preserve"> Calc!G397</f>
        <v>£m</v>
      </c>
    </row>
    <row r="107" spans="1:7" s="110" customFormat="1" outlineLevel="1">
      <c r="A107" s="156"/>
      <c r="B107" s="161" t="s">
        <v>1228</v>
      </c>
      <c r="C107" s="109"/>
      <c r="D107" s="120"/>
      <c r="E107" s="110" t="str">
        <f xml:space="preserve"> Calc!E398</f>
        <v>PR14 BYR Totex menu RCV adjustment in 2022-23 FYA prices (WN)</v>
      </c>
      <c r="F107" s="124">
        <f xml:space="preserve"> Calc!F398</f>
        <v>4.0342239724932032</v>
      </c>
      <c r="G107" s="110" t="str">
        <f xml:space="preserve"> Calc!G398</f>
        <v>£m</v>
      </c>
    </row>
    <row r="108" spans="1:7" s="110" customFormat="1" outlineLevel="1">
      <c r="A108" s="156"/>
      <c r="B108" s="161" t="s">
        <v>1229</v>
      </c>
      <c r="C108" s="109"/>
      <c r="D108" s="120"/>
      <c r="E108" s="110" t="str">
        <f xml:space="preserve"> Calc!E399</f>
        <v>PR14 BYR Totex menu RCV adjustment in 2022-23 FYA prices (WWN)</v>
      </c>
      <c r="F108" s="124">
        <f xml:space="preserve"> Calc!F399</f>
        <v>8.3270066368143283</v>
      </c>
      <c r="G108" s="110" t="str">
        <f xml:space="preserve"> Calc!G399</f>
        <v>£m</v>
      </c>
    </row>
    <row r="109" spans="1:7" s="110" customFormat="1" outlineLevel="1">
      <c r="A109" s="156"/>
      <c r="B109" s="161" t="s">
        <v>1230</v>
      </c>
      <c r="C109" s="109"/>
      <c r="D109" s="120"/>
      <c r="E109" s="110" t="str">
        <f xml:space="preserve"> Calc!E400</f>
        <v>PR14 BYR Totex menu RCV adjustment in 2022-23 FYA prices (BR)</v>
      </c>
      <c r="F109" s="124">
        <f xml:space="preserve"> Calc!F400</f>
        <v>0</v>
      </c>
      <c r="G109" s="110" t="str">
        <f xml:space="preserve"> Calc!G400</f>
        <v>£m</v>
      </c>
    </row>
    <row r="110" spans="1:7" s="110" customFormat="1" outlineLevel="1">
      <c r="A110" s="156"/>
      <c r="B110" s="161" t="s">
        <v>1231</v>
      </c>
      <c r="C110" s="109"/>
      <c r="D110" s="120"/>
      <c r="E110" s="110" t="str">
        <f xml:space="preserve"> Calc!E401</f>
        <v>PR14 BYR Totex menu RCV adjustment in 2022-23 FYA prices (ADDN1)</v>
      </c>
      <c r="F110" s="124">
        <f xml:space="preserve"> Calc!F401</f>
        <v>-8.3140196705581317</v>
      </c>
      <c r="G110" s="110" t="str">
        <f xml:space="preserve"> Calc!G401</f>
        <v>£m</v>
      </c>
    </row>
    <row r="111" spans="1:7" s="110" customFormat="1" outlineLevel="1">
      <c r="A111" s="156"/>
      <c r="B111" s="161" t="s">
        <v>1232</v>
      </c>
      <c r="C111" s="109"/>
      <c r="D111" s="120"/>
      <c r="E111" s="110" t="str">
        <f xml:space="preserve"> Calc!E402</f>
        <v>PR14 BYR Totex menu RCV adjustment in 2022-23 FYA prices (ADDN2)</v>
      </c>
      <c r="F111" s="124">
        <f xml:space="preserve"> Calc!F402</f>
        <v>0</v>
      </c>
      <c r="G111" s="110" t="str">
        <f xml:space="preserve"> Calc!G402</f>
        <v>£m</v>
      </c>
    </row>
    <row r="112" spans="1:7" s="110" customFormat="1" outlineLevel="1">
      <c r="A112" s="156"/>
      <c r="B112" s="161" t="s">
        <v>1233</v>
      </c>
      <c r="C112" s="109"/>
      <c r="D112" s="120"/>
      <c r="E112" s="110" t="str">
        <f xml:space="preserve"> Calc!E403</f>
        <v>PR14 BYR Totex menu RCV adjustment in 2022-23 FYA prices (Total)</v>
      </c>
      <c r="F112" s="124">
        <f xml:space="preserve"> Calc!F403</f>
        <v>4.0472109387493997</v>
      </c>
      <c r="G112" s="110" t="str">
        <f xml:space="preserve"> Calc!G403</f>
        <v>£m</v>
      </c>
    </row>
    <row r="113" spans="1:7" s="110" customFormat="1" outlineLevel="1">
      <c r="A113" s="156"/>
      <c r="B113" s="161"/>
      <c r="C113" s="109"/>
      <c r="D113" s="120"/>
      <c r="F113" s="124"/>
    </row>
    <row r="114" spans="1:7" s="110" customFormat="1" outlineLevel="1">
      <c r="A114" s="156"/>
      <c r="B114" s="161" t="s">
        <v>1234</v>
      </c>
      <c r="C114" s="109"/>
      <c r="D114" s="120"/>
      <c r="E114" s="110" t="str">
        <f xml:space="preserve"> Calc!E405</f>
        <v>PR14 BYR Land sales RCV adjustment in 2022-23 FYA prices (WR)</v>
      </c>
      <c r="F114" s="124">
        <f xml:space="preserve"> Calc!F405</f>
        <v>0</v>
      </c>
      <c r="G114" s="110" t="str">
        <f xml:space="preserve"> Calc!G405</f>
        <v>£m</v>
      </c>
    </row>
    <row r="115" spans="1:7" s="110" customFormat="1" outlineLevel="1">
      <c r="A115" s="156"/>
      <c r="B115" s="161" t="s">
        <v>1235</v>
      </c>
      <c r="C115" s="109"/>
      <c r="D115" s="120"/>
      <c r="E115" s="110" t="str">
        <f xml:space="preserve"> Calc!E406</f>
        <v>PR14 BYR Land sales RCV adjustment in 2022-23 FYA prices (WN)</v>
      </c>
      <c r="F115" s="124">
        <f xml:space="preserve"> Calc!F406</f>
        <v>6.3848648648648654</v>
      </c>
      <c r="G115" s="110" t="str">
        <f xml:space="preserve"> Calc!G406</f>
        <v>£m</v>
      </c>
    </row>
    <row r="116" spans="1:7" s="110" customFormat="1" outlineLevel="1">
      <c r="A116" s="156"/>
      <c r="B116" s="161" t="s">
        <v>1236</v>
      </c>
      <c r="C116" s="109"/>
      <c r="D116" s="120"/>
      <c r="E116" s="110" t="str">
        <f xml:space="preserve"> Calc!E407</f>
        <v>PR14 BYR Land sales RCV adjustment in 2022-23 FYA prices (WWN)</v>
      </c>
      <c r="F116" s="124">
        <f xml:space="preserve"> Calc!F407</f>
        <v>7.2183919718535101</v>
      </c>
      <c r="G116" s="110" t="str">
        <f xml:space="preserve"> Calc!G407</f>
        <v>£m</v>
      </c>
    </row>
    <row r="117" spans="1:7" s="110" customFormat="1" outlineLevel="1">
      <c r="A117" s="156"/>
      <c r="B117" s="161" t="s">
        <v>1237</v>
      </c>
      <c r="C117" s="109"/>
      <c r="D117" s="120"/>
      <c r="E117" s="110" t="str">
        <f xml:space="preserve"> Calc!E408</f>
        <v>PR14 BYR Land sales RCV adjustment in 2022-23 FYA prices (BR)</v>
      </c>
      <c r="F117" s="124">
        <f xml:space="preserve"> Calc!F408</f>
        <v>0</v>
      </c>
      <c r="G117" s="110" t="str">
        <f xml:space="preserve"> Calc!G408</f>
        <v>£m</v>
      </c>
    </row>
    <row r="118" spans="1:7" s="110" customFormat="1" outlineLevel="1">
      <c r="A118" s="156"/>
      <c r="B118" s="161" t="s">
        <v>1238</v>
      </c>
      <c r="C118" s="109"/>
      <c r="D118" s="120"/>
      <c r="E118" s="110" t="str">
        <f xml:space="preserve"> Calc!E409</f>
        <v>PR14 BYR Land sales RCV adjustment in 2022-23 FYA prices (ADDN1)</v>
      </c>
      <c r="F118" s="124">
        <f xml:space="preserve"> Calc!F409</f>
        <v>0</v>
      </c>
      <c r="G118" s="110" t="str">
        <f xml:space="preserve"> Calc!G409</f>
        <v>£m</v>
      </c>
    </row>
    <row r="119" spans="1:7" s="110" customFormat="1" outlineLevel="1">
      <c r="A119" s="156"/>
      <c r="B119" s="161" t="s">
        <v>1239</v>
      </c>
      <c r="C119" s="109"/>
      <c r="D119" s="120"/>
      <c r="E119" s="110" t="str">
        <f xml:space="preserve"> Calc!E410</f>
        <v>PR14 BYR Land sales RCV adjustment in 2022-23 FYA prices (ADDN2)</v>
      </c>
      <c r="F119" s="124">
        <f xml:space="preserve"> Calc!F410</f>
        <v>0</v>
      </c>
      <c r="G119" s="110" t="str">
        <f xml:space="preserve"> Calc!G410</f>
        <v>£m</v>
      </c>
    </row>
    <row r="120" spans="1:7" s="110" customFormat="1" outlineLevel="1">
      <c r="A120" s="156"/>
      <c r="B120" s="161" t="s">
        <v>1240</v>
      </c>
      <c r="C120" s="109"/>
      <c r="D120" s="120"/>
      <c r="E120" s="110" t="str">
        <f xml:space="preserve"> Calc!E411</f>
        <v>PR14 BYR Land sales RCV adjustment in 2022-23 FYA prices (Total)</v>
      </c>
      <c r="F120" s="124">
        <f xml:space="preserve"> Calc!F411</f>
        <v>13.603256836718376</v>
      </c>
      <c r="G120" s="110" t="str">
        <f xml:space="preserve"> Calc!G411</f>
        <v>£m</v>
      </c>
    </row>
    <row r="121" spans="1:7" s="110" customFormat="1" outlineLevel="1">
      <c r="A121" s="156"/>
      <c r="B121" s="161"/>
      <c r="C121" s="109"/>
      <c r="D121" s="120"/>
      <c r="F121" s="124"/>
    </row>
    <row r="122" spans="1:7" s="110" customFormat="1" outlineLevel="1">
      <c r="A122" s="156"/>
      <c r="B122" s="161" t="s">
        <v>1241</v>
      </c>
      <c r="C122" s="109"/>
      <c r="D122" s="120"/>
      <c r="E122" s="110" t="str">
        <f xml:space="preserve"> Calc!E413</f>
        <v>PR14 BYR RPI-CPIH wedge RCV adjustment in 2022-23 FYA prices (WR)</v>
      </c>
      <c r="F122" s="124">
        <f xml:space="preserve"> Calc!F413</f>
        <v>1.0566667999360306</v>
      </c>
      <c r="G122" s="110" t="str">
        <f xml:space="preserve"> Calc!G413</f>
        <v>£m</v>
      </c>
    </row>
    <row r="123" spans="1:7" s="110" customFormat="1" outlineLevel="1">
      <c r="A123" s="156"/>
      <c r="B123" s="161" t="s">
        <v>1242</v>
      </c>
      <c r="C123" s="109"/>
      <c r="D123" s="120"/>
      <c r="E123" s="110" t="str">
        <f xml:space="preserve"> Calc!E414</f>
        <v>PR14 BYR RPI-CPIH wedge RCV adjustment in 2022-23 FYA prices (WN)</v>
      </c>
      <c r="F123" s="124">
        <f xml:space="preserve"> Calc!F414</f>
        <v>21.13569726531265</v>
      </c>
      <c r="G123" s="110" t="str">
        <f xml:space="preserve"> Calc!G414</f>
        <v>£m</v>
      </c>
    </row>
    <row r="124" spans="1:7" s="110" customFormat="1" outlineLevel="1">
      <c r="A124" s="156"/>
      <c r="B124" s="161" t="s">
        <v>1243</v>
      </c>
      <c r="C124" s="109"/>
      <c r="D124" s="120"/>
      <c r="E124" s="110" t="str">
        <f xml:space="preserve"> Calc!E415</f>
        <v>PR14 BYR RPI-CPIH wedge RCV adjustment in 2022-23 FYA prices (WWN)</v>
      </c>
      <c r="F124" s="124">
        <f xml:space="preserve"> Calc!F415</f>
        <v>28.061292179753718</v>
      </c>
      <c r="G124" s="110" t="str">
        <f xml:space="preserve"> Calc!G415</f>
        <v>£m</v>
      </c>
    </row>
    <row r="125" spans="1:7" s="110" customFormat="1" outlineLevel="1">
      <c r="A125" s="156"/>
      <c r="B125" s="161" t="s">
        <v>1244</v>
      </c>
      <c r="C125" s="109"/>
      <c r="D125" s="120"/>
      <c r="E125" s="110" t="str">
        <f xml:space="preserve"> Calc!E416</f>
        <v>PR14 BYR RPI-CPIH wedge RCV adjustment in 2022-23 FYA prices (BR)</v>
      </c>
      <c r="F125" s="124">
        <f xml:space="preserve"> Calc!F416</f>
        <v>5.4013973292819442</v>
      </c>
      <c r="G125" s="110" t="str">
        <f xml:space="preserve"> Calc!G416</f>
        <v>£m</v>
      </c>
    </row>
    <row r="126" spans="1:7" s="110" customFormat="1" outlineLevel="1">
      <c r="A126" s="156"/>
      <c r="B126" s="161" t="s">
        <v>1245</v>
      </c>
      <c r="C126" s="109"/>
      <c r="D126" s="120"/>
      <c r="E126" s="110" t="str">
        <f xml:space="preserve"> Calc!E417</f>
        <v>PR14 BYR RPI-CPIH wedge RCV adjustment in 2022-23 FYA prices (ADDN1)</v>
      </c>
      <c r="F126" s="124">
        <f xml:space="preserve"> Calc!F417</f>
        <v>4.6635015192707501</v>
      </c>
      <c r="G126" s="110" t="str">
        <f xml:space="preserve"> Calc!G417</f>
        <v>£m</v>
      </c>
    </row>
    <row r="127" spans="1:7" s="110" customFormat="1" outlineLevel="1">
      <c r="A127" s="156"/>
      <c r="B127" s="161" t="s">
        <v>1246</v>
      </c>
      <c r="C127" s="109"/>
      <c r="D127" s="120"/>
      <c r="E127" s="110" t="str">
        <f xml:space="preserve"> Calc!E418</f>
        <v>PR14 BYR RPI-CPIH wedge RCV adjustment in 2022-23 FYA prices (ADDN2)</v>
      </c>
      <c r="F127" s="124">
        <f xml:space="preserve"> Calc!F418</f>
        <v>0</v>
      </c>
      <c r="G127" s="110" t="str">
        <f xml:space="preserve"> Calc!G418</f>
        <v>£m</v>
      </c>
    </row>
    <row r="128" spans="1:7" s="110" customFormat="1" outlineLevel="1">
      <c r="A128" s="156"/>
      <c r="B128" s="161" t="s">
        <v>1247</v>
      </c>
      <c r="C128" s="109"/>
      <c r="D128" s="120"/>
      <c r="E128" s="110" t="str">
        <f xml:space="preserve"> Calc!E419</f>
        <v>PR14 BYR RPI-CPIH wedge RCV adjustment in 2022-23 FYA prices (Total)</v>
      </c>
      <c r="F128" s="124">
        <f xml:space="preserve"> Calc!F419</f>
        <v>60.318555093555098</v>
      </c>
      <c r="G128" s="110" t="str">
        <f xml:space="preserve"> Calc!G419</f>
        <v>£m</v>
      </c>
    </row>
    <row r="129" spans="1:7" s="110" customFormat="1" outlineLevel="1">
      <c r="A129" s="156"/>
      <c r="B129" s="161"/>
      <c r="C129" s="109"/>
      <c r="D129" s="120"/>
      <c r="F129" s="124"/>
    </row>
    <row r="130" spans="1:7" s="110" customFormat="1" outlineLevel="1">
      <c r="A130" s="156"/>
      <c r="B130" s="161" t="s">
        <v>1248</v>
      </c>
      <c r="C130" s="109"/>
      <c r="D130" s="120"/>
      <c r="E130" s="110" t="str">
        <f xml:space="preserve"> Calc!E421</f>
        <v>PR14 BYR Other RCV adjustment in 2022-23 FYA prices (WR)</v>
      </c>
      <c r="F130" s="124">
        <f xml:space="preserve"> Calc!F421</f>
        <v>0</v>
      </c>
      <c r="G130" s="110" t="str">
        <f xml:space="preserve"> Calc!G421</f>
        <v>£m</v>
      </c>
    </row>
    <row r="131" spans="1:7" s="110" customFormat="1" outlineLevel="1">
      <c r="A131" s="156"/>
      <c r="B131" s="161" t="s">
        <v>1249</v>
      </c>
      <c r="C131" s="109"/>
      <c r="D131" s="120"/>
      <c r="E131" s="110" t="str">
        <f xml:space="preserve"> Calc!E422</f>
        <v>PR14 BYR Other RCV adjustment in 2022-23 FYA prices (WN)</v>
      </c>
      <c r="F131" s="124">
        <f xml:space="preserve"> Calc!F422</f>
        <v>0</v>
      </c>
      <c r="G131" s="110" t="str">
        <f xml:space="preserve"> Calc!G422</f>
        <v>£m</v>
      </c>
    </row>
    <row r="132" spans="1:7" s="110" customFormat="1" outlineLevel="1">
      <c r="A132" s="156"/>
      <c r="B132" s="161" t="s">
        <v>1250</v>
      </c>
      <c r="C132" s="109"/>
      <c r="D132" s="120"/>
      <c r="E132" s="110" t="str">
        <f xml:space="preserve"> Calc!E423</f>
        <v>PR14 BYR Other RCV adjustment in 2022-23 FYA prices (WWN)</v>
      </c>
      <c r="F132" s="124">
        <f xml:space="preserve"> Calc!F423</f>
        <v>-9.6788317607548375</v>
      </c>
      <c r="G132" s="110" t="str">
        <f xml:space="preserve"> Calc!G423</f>
        <v>£m</v>
      </c>
    </row>
    <row r="133" spans="1:7" s="110" customFormat="1" outlineLevel="1">
      <c r="A133" s="156"/>
      <c r="B133" s="161" t="s">
        <v>1251</v>
      </c>
      <c r="C133" s="109"/>
      <c r="D133" s="120"/>
      <c r="E133" s="110" t="str">
        <f xml:space="preserve"> Calc!E424</f>
        <v>PR14 BYR Other RCV adjustment in 2022-23 FYA prices (BR)</v>
      </c>
      <c r="F133" s="124">
        <f xml:space="preserve"> Calc!F424</f>
        <v>0</v>
      </c>
      <c r="G133" s="110" t="str">
        <f xml:space="preserve"> Calc!G424</f>
        <v>£m</v>
      </c>
    </row>
    <row r="134" spans="1:7" s="110" customFormat="1" outlineLevel="1">
      <c r="A134" s="156"/>
      <c r="B134" s="161" t="s">
        <v>1252</v>
      </c>
      <c r="C134" s="109"/>
      <c r="D134" s="120"/>
      <c r="E134" s="110" t="str">
        <f xml:space="preserve"> Calc!E425</f>
        <v>PR14 BYR Other RCV adjustment in 2022-23 FYA prices (ADDN1)</v>
      </c>
      <c r="F134" s="124">
        <f xml:space="preserve"> Calc!F425</f>
        <v>0</v>
      </c>
      <c r="G134" s="110" t="str">
        <f xml:space="preserve"> Calc!G425</f>
        <v>£m</v>
      </c>
    </row>
    <row r="135" spans="1:7" s="110" customFormat="1" outlineLevel="1">
      <c r="A135" s="156"/>
      <c r="B135" s="161" t="s">
        <v>1253</v>
      </c>
      <c r="C135" s="109"/>
      <c r="D135" s="120"/>
      <c r="E135" s="110" t="str">
        <f xml:space="preserve"> Calc!E426</f>
        <v>PR14 BYR Other RCV adjustment in 2022-23 FYA prices (ADDN2)</v>
      </c>
      <c r="F135" s="124">
        <f xml:space="preserve"> Calc!F426</f>
        <v>0</v>
      </c>
      <c r="G135" s="110" t="str">
        <f xml:space="preserve"> Calc!G426</f>
        <v>£m</v>
      </c>
    </row>
    <row r="136" spans="1:7" s="110" customFormat="1" outlineLevel="1">
      <c r="A136" s="156"/>
      <c r="B136" s="161" t="s">
        <v>1254</v>
      </c>
      <c r="C136" s="109"/>
      <c r="D136" s="120"/>
      <c r="E136" s="110" t="str">
        <f xml:space="preserve"> Calc!E427</f>
        <v>PR14 BYR Other RCV adjustment in 2022-23 FYA prices (Total)</v>
      </c>
      <c r="F136" s="124">
        <f xml:space="preserve"> Calc!F427</f>
        <v>-9.6788317607548375</v>
      </c>
      <c r="G136" s="110" t="str">
        <f xml:space="preserve"> Calc!G427</f>
        <v>£m</v>
      </c>
    </row>
    <row r="137" spans="1:7" s="110" customFormat="1" outlineLevel="1">
      <c r="A137" s="156"/>
      <c r="B137" s="161"/>
      <c r="C137" s="109"/>
      <c r="D137" s="120"/>
      <c r="F137" s="124"/>
    </row>
    <row r="138" spans="1:7" s="110" customFormat="1" outlineLevel="1">
      <c r="A138" s="156"/>
      <c r="B138" s="161" t="s">
        <v>1255</v>
      </c>
      <c r="C138" s="109"/>
      <c r="D138" s="120"/>
      <c r="E138" s="110" t="str">
        <f xml:space="preserve"> Calc!E429</f>
        <v>PR14 IFRS16 RCV adjustment in 2022-23 FYA prices (WR)</v>
      </c>
      <c r="F138" s="124">
        <f xml:space="preserve"> Calc!F429</f>
        <v>0</v>
      </c>
      <c r="G138" s="110" t="str">
        <f xml:space="preserve"> Calc!G429</f>
        <v>£m</v>
      </c>
    </row>
    <row r="139" spans="1:7" s="110" customFormat="1" outlineLevel="1">
      <c r="A139" s="156"/>
      <c r="B139" s="161" t="s">
        <v>1256</v>
      </c>
      <c r="C139" s="109"/>
      <c r="D139" s="120"/>
      <c r="E139" s="110" t="str">
        <f xml:space="preserve"> Calc!E430</f>
        <v>PR14 IFRS16 RCV adjustment in 2022-23 FYA prices (WN)</v>
      </c>
      <c r="F139" s="124">
        <f xml:space="preserve"> Calc!F430</f>
        <v>0</v>
      </c>
      <c r="G139" s="110" t="str">
        <f xml:space="preserve"> Calc!G430</f>
        <v>£m</v>
      </c>
    </row>
    <row r="140" spans="1:7" s="110" customFormat="1" outlineLevel="1">
      <c r="A140" s="156"/>
      <c r="B140" s="161" t="s">
        <v>1257</v>
      </c>
      <c r="C140" s="109"/>
      <c r="D140" s="120"/>
      <c r="E140" s="110" t="str">
        <f xml:space="preserve"> Calc!E431</f>
        <v>PR14 IFRS16 RCV adjustment in 2022-23 FYA prices (WWN)</v>
      </c>
      <c r="F140" s="124">
        <f xml:space="preserve"> Calc!F431</f>
        <v>0</v>
      </c>
      <c r="G140" s="110" t="str">
        <f xml:space="preserve"> Calc!G431</f>
        <v>£m</v>
      </c>
    </row>
    <row r="141" spans="1:7" s="110" customFormat="1" outlineLevel="1">
      <c r="A141" s="156"/>
      <c r="B141" s="161" t="s">
        <v>1258</v>
      </c>
      <c r="C141" s="109"/>
      <c r="D141" s="120"/>
      <c r="E141" s="110" t="str">
        <f xml:space="preserve"> Calc!E432</f>
        <v>PR14 IFRS16 RCV adjustment in 2022-23 FYA prices (BR)</v>
      </c>
      <c r="F141" s="124">
        <f xml:space="preserve"> Calc!F432</f>
        <v>0</v>
      </c>
      <c r="G141" s="110" t="str">
        <f xml:space="preserve"> Calc!G432</f>
        <v>£m</v>
      </c>
    </row>
    <row r="142" spans="1:7" s="110" customFormat="1" outlineLevel="1">
      <c r="A142" s="156"/>
      <c r="B142" s="161" t="s">
        <v>1259</v>
      </c>
      <c r="C142" s="109"/>
      <c r="D142" s="120"/>
      <c r="E142" s="110" t="str">
        <f xml:space="preserve"> Calc!E433</f>
        <v>PR14 IFRS16 RCV adjustment in 2022-23 FYA prices (ADDN1)</v>
      </c>
      <c r="F142" s="124">
        <f xml:space="preserve"> Calc!F433</f>
        <v>0</v>
      </c>
      <c r="G142" s="110" t="str">
        <f xml:space="preserve"> Calc!G433</f>
        <v>£m</v>
      </c>
    </row>
    <row r="143" spans="1:7" s="110" customFormat="1" outlineLevel="1">
      <c r="A143" s="156"/>
      <c r="B143" s="161" t="s">
        <v>1260</v>
      </c>
      <c r="C143" s="109"/>
      <c r="D143" s="120"/>
      <c r="E143" s="110" t="str">
        <f xml:space="preserve"> Calc!E434</f>
        <v>PR14 IFRS16 RCV adjustment in 2022-23 FYA prices (ADDN2)</v>
      </c>
      <c r="F143" s="124">
        <f xml:space="preserve"> Calc!F434</f>
        <v>0</v>
      </c>
      <c r="G143" s="110" t="str">
        <f xml:space="preserve"> Calc!G434</f>
        <v>£m</v>
      </c>
    </row>
    <row r="144" spans="1:7" s="110" customFormat="1" outlineLevel="1">
      <c r="A144" s="156"/>
      <c r="B144" s="161" t="s">
        <v>1261</v>
      </c>
      <c r="C144" s="109"/>
      <c r="D144" s="120"/>
      <c r="E144" s="110" t="str">
        <f xml:space="preserve"> Calc!E435</f>
        <v>PR14 IFRS16 RCV adjustment in 2022-23 FYA prices (Total)</v>
      </c>
      <c r="F144" s="124">
        <f xml:space="preserve"> Calc!F435</f>
        <v>0</v>
      </c>
      <c r="G144" s="110" t="str">
        <f xml:space="preserve"> Calc!G435</f>
        <v>£m</v>
      </c>
    </row>
    <row r="145" spans="1:7" s="110" customFormat="1" outlineLevel="1">
      <c r="A145" s="156"/>
      <c r="B145" s="161"/>
      <c r="C145" s="109"/>
      <c r="D145" s="120"/>
      <c r="F145" s="124"/>
    </row>
    <row r="146" spans="1:7" s="110" customFormat="1" outlineLevel="1">
      <c r="A146" s="156"/>
      <c r="B146" s="161" t="s">
        <v>1262</v>
      </c>
      <c r="C146" s="109"/>
      <c r="D146" s="120"/>
      <c r="E146" s="110" t="str">
        <f xml:space="preserve"> Calc!E440</f>
        <v>PR19 ODI RCV adjustment in 2022-23 FYA prices (WR)</v>
      </c>
      <c r="F146" s="124">
        <f xml:space="preserve"> Calc!F440</f>
        <v>0</v>
      </c>
      <c r="G146" s="110" t="str">
        <f xml:space="preserve"> Calc!G440</f>
        <v>£m</v>
      </c>
    </row>
    <row r="147" spans="1:7" s="110" customFormat="1" outlineLevel="1">
      <c r="A147" s="156"/>
      <c r="B147" s="161" t="s">
        <v>1263</v>
      </c>
      <c r="C147" s="109"/>
      <c r="D147" s="120"/>
      <c r="E147" s="110" t="str">
        <f xml:space="preserve"> Calc!E441</f>
        <v>PR19 ODI RCV adjustment in 2022-23 FYA prices (WN)</v>
      </c>
      <c r="F147" s="124">
        <f xml:space="preserve"> Calc!F441</f>
        <v>0</v>
      </c>
      <c r="G147" s="110" t="str">
        <f xml:space="preserve"> Calc!G441</f>
        <v>£m</v>
      </c>
    </row>
    <row r="148" spans="1:7" s="110" customFormat="1" outlineLevel="1">
      <c r="A148" s="156"/>
      <c r="B148" s="161" t="s">
        <v>1264</v>
      </c>
      <c r="C148" s="109"/>
      <c r="D148" s="120"/>
      <c r="E148" s="110" t="str">
        <f xml:space="preserve"> Calc!E442</f>
        <v>PR19 ODI RCV adjustment in 2022-23 FYA prices (WWN)</v>
      </c>
      <c r="F148" s="124">
        <f xml:space="preserve"> Calc!F442</f>
        <v>0</v>
      </c>
      <c r="G148" s="110" t="str">
        <f xml:space="preserve"> Calc!G442</f>
        <v>£m</v>
      </c>
    </row>
    <row r="149" spans="1:7" s="110" customFormat="1" outlineLevel="1">
      <c r="A149" s="156"/>
      <c r="B149" s="161" t="s">
        <v>1265</v>
      </c>
      <c r="C149" s="109"/>
      <c r="D149" s="120"/>
      <c r="E149" s="110" t="str">
        <f xml:space="preserve"> Calc!E443</f>
        <v>PR19 ODI RCV adjustment in 2022-23 FYA prices (BR)</v>
      </c>
      <c r="F149" s="124">
        <f xml:space="preserve"> Calc!F443</f>
        <v>0</v>
      </c>
      <c r="G149" s="110" t="str">
        <f xml:space="preserve"> Calc!G443</f>
        <v>£m</v>
      </c>
    </row>
    <row r="150" spans="1:7" s="110" customFormat="1" outlineLevel="1">
      <c r="A150" s="156"/>
      <c r="B150" s="161" t="s">
        <v>1266</v>
      </c>
      <c r="C150" s="109"/>
      <c r="D150" s="120"/>
      <c r="E150" s="110" t="str">
        <f xml:space="preserve"> Calc!E444</f>
        <v>PR19 ODI RCV adjustment in 2022-23 FYA prices (ADDN1)</v>
      </c>
      <c r="F150" s="124">
        <f xml:space="preserve"> Calc!F444</f>
        <v>0</v>
      </c>
      <c r="G150" s="110" t="str">
        <f xml:space="preserve"> Calc!G444</f>
        <v>£m</v>
      </c>
    </row>
    <row r="151" spans="1:7" s="110" customFormat="1" outlineLevel="1">
      <c r="A151" s="156"/>
      <c r="B151" s="161" t="s">
        <v>1267</v>
      </c>
      <c r="C151" s="109"/>
      <c r="D151" s="120"/>
      <c r="E151" s="110" t="str">
        <f xml:space="preserve"> Calc!E445</f>
        <v>PR19 ODI RCV adjustment in 2022-23 FYA prices (ADDN2)</v>
      </c>
      <c r="F151" s="124">
        <f xml:space="preserve"> Calc!F445</f>
        <v>0</v>
      </c>
      <c r="G151" s="110" t="str">
        <f xml:space="preserve"> Calc!G445</f>
        <v>£m</v>
      </c>
    </row>
    <row r="152" spans="1:7" s="110" customFormat="1" outlineLevel="1">
      <c r="A152" s="156"/>
      <c r="B152" s="161" t="s">
        <v>1268</v>
      </c>
      <c r="C152" s="109"/>
      <c r="D152" s="120"/>
      <c r="E152" s="110" t="str">
        <f xml:space="preserve"> Calc!E446</f>
        <v>PR19 ODI RCV adjustment in 2022-23 FYA prices (Total)</v>
      </c>
      <c r="F152" s="124">
        <f xml:space="preserve"> Calc!F446</f>
        <v>0</v>
      </c>
      <c r="G152" s="110" t="str">
        <f xml:space="preserve"> Calc!G446</f>
        <v>£m</v>
      </c>
    </row>
    <row r="153" spans="1:7" s="110" customFormat="1" outlineLevel="1">
      <c r="A153" s="156"/>
      <c r="B153" s="161"/>
      <c r="C153" s="109"/>
      <c r="D153" s="120"/>
      <c r="F153" s="124"/>
    </row>
    <row r="154" spans="1:7" s="110" customFormat="1" outlineLevel="1">
      <c r="A154" s="156"/>
      <c r="B154" s="161" t="s">
        <v>1269</v>
      </c>
      <c r="C154" s="109"/>
      <c r="D154" s="120"/>
      <c r="E154" s="110" t="str">
        <f xml:space="preserve"> Calc!E448</f>
        <v>PR19 WINEP / NEP RCV adjustment in 2022-23 FYA prices (WR)</v>
      </c>
      <c r="F154" s="124">
        <f xml:space="preserve"> Calc!F448</f>
        <v>-32.569343648382109</v>
      </c>
      <c r="G154" s="110" t="str">
        <f xml:space="preserve"> Calc!G448</f>
        <v>£m</v>
      </c>
    </row>
    <row r="155" spans="1:7" s="110" customFormat="1" outlineLevel="1">
      <c r="A155" s="156"/>
      <c r="B155" s="161" t="s">
        <v>1270</v>
      </c>
      <c r="C155" s="109"/>
      <c r="D155" s="120"/>
      <c r="E155" s="110" t="str">
        <f xml:space="preserve"> Calc!E449</f>
        <v>PR19 WINEP / NEP RCV adjustment in 2022-23 FYA prices (WN)</v>
      </c>
      <c r="F155" s="124">
        <f xml:space="preserve"> Calc!F449</f>
        <v>0</v>
      </c>
      <c r="G155" s="110" t="str">
        <f xml:space="preserve"> Calc!G449</f>
        <v>£m</v>
      </c>
    </row>
    <row r="156" spans="1:7" s="110" customFormat="1" outlineLevel="1">
      <c r="A156" s="156"/>
      <c r="B156" s="161" t="s">
        <v>1271</v>
      </c>
      <c r="C156" s="109"/>
      <c r="D156" s="120"/>
      <c r="E156" s="110" t="str">
        <f xml:space="preserve"> Calc!E450</f>
        <v>PR19 WINEP / NEP RCV adjustment in 2022-23 FYA prices (WWN)</v>
      </c>
      <c r="F156" s="124">
        <f xml:space="preserve"> Calc!F450</f>
        <v>-21.663637120848655</v>
      </c>
      <c r="G156" s="110" t="str">
        <f xml:space="preserve"> Calc!G450</f>
        <v>£m</v>
      </c>
    </row>
    <row r="157" spans="1:7" s="110" customFormat="1" outlineLevel="1">
      <c r="A157" s="156"/>
      <c r="B157" s="161" t="s">
        <v>1272</v>
      </c>
      <c r="C157" s="109"/>
      <c r="D157" s="120"/>
      <c r="E157" s="110" t="str">
        <f xml:space="preserve"> Calc!E451</f>
        <v>PR19 WINEP / NEP RCV adjustment in 2022-23 FYA prices (BR)</v>
      </c>
      <c r="F157" s="124">
        <f xml:space="preserve"> Calc!F451</f>
        <v>0</v>
      </c>
      <c r="G157" s="110" t="str">
        <f xml:space="preserve"> Calc!G451</f>
        <v>£m</v>
      </c>
    </row>
    <row r="158" spans="1:7" s="110" customFormat="1" outlineLevel="1">
      <c r="A158" s="156"/>
      <c r="B158" s="161" t="s">
        <v>1273</v>
      </c>
      <c r="C158" s="109"/>
      <c r="D158" s="120"/>
      <c r="E158" s="110" t="str">
        <f xml:space="preserve"> Calc!E452</f>
        <v>PR19 WINEP / NEP RCV adjustment in 2022-23 FYA prices (ADDN1)</v>
      </c>
      <c r="F158" s="124">
        <f xml:space="preserve"> Calc!F452</f>
        <v>0</v>
      </c>
      <c r="G158" s="110" t="str">
        <f xml:space="preserve"> Calc!G452</f>
        <v>£m</v>
      </c>
    </row>
    <row r="159" spans="1:7" s="110" customFormat="1" outlineLevel="1">
      <c r="A159" s="156"/>
      <c r="B159" s="161" t="s">
        <v>1274</v>
      </c>
      <c r="C159" s="109"/>
      <c r="D159" s="120"/>
      <c r="E159" s="110" t="str">
        <f xml:space="preserve"> Calc!E453</f>
        <v>PR19 WINEP / NEP RCV adjustment in 2022-23 FYA prices (ADDN2)</v>
      </c>
      <c r="F159" s="124">
        <f xml:space="preserve"> Calc!F453</f>
        <v>0</v>
      </c>
      <c r="G159" s="110" t="str">
        <f xml:space="preserve"> Calc!G453</f>
        <v>£m</v>
      </c>
    </row>
    <row r="160" spans="1:7" s="110" customFormat="1" outlineLevel="1">
      <c r="A160" s="156"/>
      <c r="B160" s="161" t="s">
        <v>1275</v>
      </c>
      <c r="C160" s="109"/>
      <c r="D160" s="120"/>
      <c r="E160" s="110" t="str">
        <f xml:space="preserve"> Calc!E454</f>
        <v>PR19 WINEP / NEP RCV adjustment in 2022-23 FYA prices (Total)</v>
      </c>
      <c r="F160" s="124">
        <f xml:space="preserve"> Calc!F454</f>
        <v>-54.232980769230764</v>
      </c>
      <c r="G160" s="110" t="str">
        <f xml:space="preserve"> Calc!G454</f>
        <v>£m</v>
      </c>
    </row>
    <row r="161" spans="1:7" s="110" customFormat="1" outlineLevel="1">
      <c r="A161" s="156"/>
      <c r="B161" s="161"/>
      <c r="C161" s="109"/>
      <c r="D161" s="120"/>
      <c r="F161" s="124"/>
    </row>
    <row r="162" spans="1:7" s="110" customFormat="1" outlineLevel="1">
      <c r="A162" s="156"/>
      <c r="B162" s="161" t="s">
        <v>1276</v>
      </c>
      <c r="C162" s="109"/>
      <c r="D162" s="120"/>
      <c r="E162" s="110" t="str">
        <f xml:space="preserve"> Calc!E456</f>
        <v>PR19 Costs reconciliation RCV adjustment in 2022-23 FYA prices (WR)</v>
      </c>
      <c r="F162" s="124">
        <f xml:space="preserve"> Calc!F456</f>
        <v>19.613732670044747</v>
      </c>
      <c r="G162" s="110" t="str">
        <f xml:space="preserve"> Calc!G456</f>
        <v>£m</v>
      </c>
    </row>
    <row r="163" spans="1:7" s="110" customFormat="1" outlineLevel="1">
      <c r="A163" s="156"/>
      <c r="B163" s="161" t="s">
        <v>1277</v>
      </c>
      <c r="C163" s="109"/>
      <c r="D163" s="120"/>
      <c r="E163" s="110" t="str">
        <f xml:space="preserve"> Calc!E457</f>
        <v>PR19 Costs reconciliation RCV adjustment in 2022-23 FYA prices (WN)</v>
      </c>
      <c r="F163" s="124">
        <f xml:space="preserve"> Calc!F457</f>
        <v>3.8214726192359376</v>
      </c>
      <c r="G163" s="110" t="str">
        <f xml:space="preserve"> Calc!G457</f>
        <v>£m</v>
      </c>
    </row>
    <row r="164" spans="1:7" s="110" customFormat="1" outlineLevel="1">
      <c r="A164" s="156"/>
      <c r="B164" s="161" t="s">
        <v>1278</v>
      </c>
      <c r="C164" s="109"/>
      <c r="D164" s="120"/>
      <c r="E164" s="110" t="str">
        <f xml:space="preserve"> Calc!E458</f>
        <v>PR19 Costs reconciliation RCV adjustment in 2022-23 FYA prices (WWN)</v>
      </c>
      <c r="F164" s="124">
        <f xml:space="preserve"> Calc!F458</f>
        <v>34.638102739295455</v>
      </c>
      <c r="G164" s="110" t="str">
        <f xml:space="preserve"> Calc!G458</f>
        <v>£m</v>
      </c>
    </row>
    <row r="165" spans="1:7" s="110" customFormat="1" outlineLevel="1">
      <c r="A165" s="156"/>
      <c r="B165" s="161" t="s">
        <v>1279</v>
      </c>
      <c r="C165" s="109"/>
      <c r="D165" s="120"/>
      <c r="E165" s="110" t="str">
        <f xml:space="preserve"> Calc!E459</f>
        <v>PR19 Costs reconciliation RCV adjustment in 2022-23 FYA prices (BR)</v>
      </c>
      <c r="F165" s="124">
        <f xml:space="preserve"> Calc!F459</f>
        <v>-23.944941361585958</v>
      </c>
      <c r="G165" s="110" t="str">
        <f xml:space="preserve"> Calc!G459</f>
        <v>£m</v>
      </c>
    </row>
    <row r="166" spans="1:7" s="110" customFormat="1" outlineLevel="1">
      <c r="A166" s="156"/>
      <c r="B166" s="161" t="s">
        <v>1280</v>
      </c>
      <c r="C166" s="109"/>
      <c r="D166" s="120"/>
      <c r="E166" s="110" t="str">
        <f xml:space="preserve"> Calc!E460</f>
        <v>PR19 Costs reconciliation RCV adjustment in 2022-23 FYA prices (ADDN1)</v>
      </c>
      <c r="F166" s="124">
        <f xml:space="preserve"> Calc!F460</f>
        <v>0.65956904192659982</v>
      </c>
      <c r="G166" s="110" t="str">
        <f xml:space="preserve"> Calc!G460</f>
        <v>£m</v>
      </c>
    </row>
    <row r="167" spans="1:7" s="110" customFormat="1" outlineLevel="1">
      <c r="A167" s="156"/>
      <c r="B167" s="161" t="s">
        <v>1281</v>
      </c>
      <c r="C167" s="109"/>
      <c r="D167" s="120"/>
      <c r="E167" s="110" t="str">
        <f xml:space="preserve"> Calc!E461</f>
        <v>PR19 Costs reconciliation RCV adjustment in 2022-23 FYA prices (ADDN2)</v>
      </c>
      <c r="F167" s="124">
        <f xml:space="preserve"> Calc!F461</f>
        <v>0</v>
      </c>
      <c r="G167" s="110" t="str">
        <f xml:space="preserve"> Calc!G461</f>
        <v>£m</v>
      </c>
    </row>
    <row r="168" spans="1:7" s="110" customFormat="1" outlineLevel="1">
      <c r="A168" s="156"/>
      <c r="B168" s="161" t="s">
        <v>1282</v>
      </c>
      <c r="C168" s="109"/>
      <c r="D168" s="120"/>
      <c r="E168" s="110" t="str">
        <f xml:space="preserve"> Calc!E462</f>
        <v>PR19 Costs reconciliation RCV adjustment in 2022-23 FYA prices (Total)</v>
      </c>
      <c r="F168" s="124">
        <f xml:space="preserve"> Calc!F462</f>
        <v>34.787935708916777</v>
      </c>
      <c r="G168" s="110" t="str">
        <f xml:space="preserve"> Calc!G462</f>
        <v>£m</v>
      </c>
    </row>
    <row r="169" spans="1:7" s="110" customFormat="1" outlineLevel="1">
      <c r="A169" s="156"/>
      <c r="B169" s="161"/>
      <c r="C169" s="109"/>
      <c r="D169" s="120"/>
      <c r="F169" s="124"/>
    </row>
    <row r="170" spans="1:7" s="110" customFormat="1" outlineLevel="1">
      <c r="A170" s="156"/>
      <c r="B170" s="161" t="s">
        <v>1283</v>
      </c>
      <c r="C170" s="109"/>
      <c r="D170" s="120"/>
      <c r="E170" s="110" t="str">
        <f xml:space="preserve"> Calc!E464</f>
        <v>PR19 Land sales RCV adjustment in 2022-23 FYA prices (WR)</v>
      </c>
      <c r="F170" s="124">
        <f xml:space="preserve"> Calc!F464</f>
        <v>-1.5607152407824412</v>
      </c>
      <c r="G170" s="110" t="str">
        <f xml:space="preserve"> Calc!G464</f>
        <v>£m</v>
      </c>
    </row>
    <row r="171" spans="1:7" s="110" customFormat="1" outlineLevel="1">
      <c r="A171" s="156"/>
      <c r="B171" s="161" t="s">
        <v>1284</v>
      </c>
      <c r="C171" s="109"/>
      <c r="D171" s="120"/>
      <c r="E171" s="110" t="str">
        <f xml:space="preserve"> Calc!E465</f>
        <v>PR19 Land sales RCV adjustment in 2022-23 FYA prices (WN)</v>
      </c>
      <c r="F171" s="124">
        <f xml:space="preserve"> Calc!F465</f>
        <v>-1.716131966751127</v>
      </c>
      <c r="G171" s="110" t="str">
        <f xml:space="preserve"> Calc!G465</f>
        <v>£m</v>
      </c>
    </row>
    <row r="172" spans="1:7" s="110" customFormat="1" outlineLevel="1">
      <c r="A172" s="156"/>
      <c r="B172" s="161" t="s">
        <v>1285</v>
      </c>
      <c r="C172" s="109"/>
      <c r="D172" s="120"/>
      <c r="E172" s="110" t="str">
        <f xml:space="preserve"> Calc!E466</f>
        <v>PR19 Land sales RCV adjustment in 2022-23 FYA prices (WWN)</v>
      </c>
      <c r="F172" s="124">
        <f xml:space="preserve"> Calc!F466</f>
        <v>-5.1580333049452571</v>
      </c>
      <c r="G172" s="110" t="str">
        <f xml:space="preserve"> Calc!G466</f>
        <v>£m</v>
      </c>
    </row>
    <row r="173" spans="1:7" s="110" customFormat="1" outlineLevel="1">
      <c r="A173" s="156"/>
      <c r="B173" s="161" t="s">
        <v>1286</v>
      </c>
      <c r="C173" s="109"/>
      <c r="D173" s="120"/>
      <c r="E173" s="110" t="str">
        <f xml:space="preserve"> Calc!E467</f>
        <v>PR19 Land sales RCV adjustment in 2022-23 FYA prices (BR)</v>
      </c>
      <c r="F173" s="124">
        <f xml:space="preserve"> Calc!F467</f>
        <v>0</v>
      </c>
      <c r="G173" s="110" t="str">
        <f xml:space="preserve"> Calc!G467</f>
        <v>£m</v>
      </c>
    </row>
    <row r="174" spans="1:7" s="110" customFormat="1" outlineLevel="1">
      <c r="A174" s="156"/>
      <c r="B174" s="161" t="s">
        <v>1287</v>
      </c>
      <c r="C174" s="109"/>
      <c r="D174" s="120"/>
      <c r="E174" s="110" t="str">
        <f xml:space="preserve"> Calc!E468</f>
        <v>PR19 Land sales RCV adjustment in 2022-23 FYA prices (ADDN1)</v>
      </c>
      <c r="F174" s="124">
        <f xml:space="preserve"> Calc!F468</f>
        <v>521.41310907980596</v>
      </c>
      <c r="G174" s="110" t="str">
        <f xml:space="preserve"> Calc!G468</f>
        <v>£m</v>
      </c>
    </row>
    <row r="175" spans="1:7" s="110" customFormat="1" outlineLevel="1">
      <c r="A175" s="156"/>
      <c r="B175" s="161" t="s">
        <v>1288</v>
      </c>
      <c r="C175" s="109"/>
      <c r="D175" s="120"/>
      <c r="E175" s="110" t="str">
        <f xml:space="preserve"> Calc!E469</f>
        <v>PR19 Land sales RCV adjustment in 2022-23 FYA prices (ADDN2)</v>
      </c>
      <c r="F175" s="124">
        <f xml:space="preserve"> Calc!F469</f>
        <v>0</v>
      </c>
      <c r="G175" s="110" t="str">
        <f xml:space="preserve"> Calc!G469</f>
        <v>£m</v>
      </c>
    </row>
    <row r="176" spans="1:7" s="110" customFormat="1" outlineLevel="1">
      <c r="A176" s="156"/>
      <c r="B176" s="161" t="s">
        <v>1289</v>
      </c>
      <c r="C176" s="109"/>
      <c r="D176" s="120"/>
      <c r="E176" s="110" t="str">
        <f xml:space="preserve"> Calc!E470</f>
        <v>PR19 Land sales RCV adjustment in 2022-23 FYA prices (Total)</v>
      </c>
      <c r="F176" s="124">
        <f xml:space="preserve"> Calc!F470</f>
        <v>512.97822856732716</v>
      </c>
      <c r="G176" s="110" t="str">
        <f xml:space="preserve"> Calc!G470</f>
        <v>£m</v>
      </c>
    </row>
    <row r="177" spans="1:7" s="110" customFormat="1" outlineLevel="1">
      <c r="A177" s="156"/>
      <c r="B177" s="161"/>
      <c r="C177" s="109"/>
      <c r="D177" s="120"/>
      <c r="F177" s="124"/>
    </row>
    <row r="178" spans="1:7" s="110" customFormat="1" outlineLevel="1">
      <c r="A178" s="156"/>
      <c r="B178" s="161" t="s">
        <v>1290</v>
      </c>
      <c r="C178" s="109"/>
      <c r="D178" s="120"/>
      <c r="E178" s="110" t="str">
        <f xml:space="preserve"> Calc!E472</f>
        <v>PR19 RPI-CPIH wedge RCV adjustment in 2022-23 FYA prices (WR)</v>
      </c>
      <c r="F178" s="124">
        <f xml:space="preserve"> Calc!F472</f>
        <v>7.5164973729922808</v>
      </c>
      <c r="G178" s="110" t="str">
        <f xml:space="preserve"> Calc!G472</f>
        <v>£m</v>
      </c>
    </row>
    <row r="179" spans="1:7" s="110" customFormat="1" outlineLevel="1">
      <c r="A179" s="156"/>
      <c r="B179" s="161" t="s">
        <v>1291</v>
      </c>
      <c r="C179" s="109"/>
      <c r="D179" s="120"/>
      <c r="E179" s="110" t="str">
        <f xml:space="preserve"> Calc!E473</f>
        <v>PR19 RPI-CPIH wedge RCV adjustment in 2022-23 FYA prices (WN)</v>
      </c>
      <c r="F179" s="124">
        <f xml:space="preserve"> Calc!F473</f>
        <v>148.89265740569482</v>
      </c>
      <c r="G179" s="110" t="str">
        <f xml:space="preserve"> Calc!G473</f>
        <v>£m</v>
      </c>
    </row>
    <row r="180" spans="1:7" s="110" customFormat="1" outlineLevel="1">
      <c r="A180" s="156"/>
      <c r="B180" s="161" t="s">
        <v>1292</v>
      </c>
      <c r="C180" s="109"/>
      <c r="D180" s="120"/>
      <c r="E180" s="110" t="str">
        <f xml:space="preserve"> Calc!E474</f>
        <v>PR19 RPI-CPIH wedge RCV adjustment in 2022-23 FYA prices (WWN)</v>
      </c>
      <c r="F180" s="124">
        <f xml:space="preserve"> Calc!F474</f>
        <v>117.99636068129918</v>
      </c>
      <c r="G180" s="110" t="str">
        <f xml:space="preserve"> Calc!G474</f>
        <v>£m</v>
      </c>
    </row>
    <row r="181" spans="1:7" s="110" customFormat="1" outlineLevel="1">
      <c r="A181" s="156"/>
      <c r="B181" s="161" t="s">
        <v>1293</v>
      </c>
      <c r="C181" s="109"/>
      <c r="D181" s="120"/>
      <c r="E181" s="110" t="str">
        <f xml:space="preserve"> Calc!E475</f>
        <v>PR19 RPI-CPIH wedge RCV adjustment in 2022-23 FYA prices (BR)</v>
      </c>
      <c r="F181" s="124">
        <f xml:space="preserve"> Calc!F475</f>
        <v>36.988653082947721</v>
      </c>
      <c r="G181" s="110" t="str">
        <f xml:space="preserve"> Calc!G475</f>
        <v>£m</v>
      </c>
    </row>
    <row r="182" spans="1:7" s="110" customFormat="1" outlineLevel="1">
      <c r="A182" s="156"/>
      <c r="B182" s="161" t="s">
        <v>1294</v>
      </c>
      <c r="C182" s="109"/>
      <c r="D182" s="120"/>
      <c r="E182" s="110" t="str">
        <f xml:space="preserve"> Calc!E476</f>
        <v>PR19 RPI-CPIH wedge RCV adjustment in 2022-23 FYA prices (ADDN1)</v>
      </c>
      <c r="F182" s="124">
        <f xml:space="preserve"> Calc!F476</f>
        <v>39.962580215093659</v>
      </c>
      <c r="G182" s="110" t="str">
        <f xml:space="preserve"> Calc!G476</f>
        <v>£m</v>
      </c>
    </row>
    <row r="183" spans="1:7" s="110" customFormat="1" outlineLevel="1">
      <c r="A183" s="156"/>
      <c r="B183" s="161" t="s">
        <v>1295</v>
      </c>
      <c r="C183" s="109"/>
      <c r="D183" s="120"/>
      <c r="E183" s="110" t="str">
        <f xml:space="preserve"> Calc!E477</f>
        <v>PR19 RPI-CPIH wedge RCV adjustment in 2022-23 FYA prices (ADDN2)</v>
      </c>
      <c r="F183" s="124">
        <f xml:space="preserve"> Calc!F477</f>
        <v>0</v>
      </c>
      <c r="G183" s="110" t="str">
        <f xml:space="preserve"> Calc!G477</f>
        <v>£m</v>
      </c>
    </row>
    <row r="184" spans="1:7" s="110" customFormat="1" outlineLevel="1">
      <c r="A184" s="156"/>
      <c r="B184" s="161" t="s">
        <v>1296</v>
      </c>
      <c r="C184" s="109"/>
      <c r="D184" s="120"/>
      <c r="E184" s="110" t="str">
        <f xml:space="preserve"> Calc!E478</f>
        <v>PR19 RPI-CPIH wedge RCV adjustment in 2022-23 FYA prices (Total)</v>
      </c>
      <c r="F184" s="124">
        <f xml:space="preserve"> Calc!F478</f>
        <v>351.35674875802772</v>
      </c>
      <c r="G184" s="110" t="str">
        <f xml:space="preserve"> Calc!G478</f>
        <v>£m</v>
      </c>
    </row>
    <row r="185" spans="1:7" s="110" customFormat="1" outlineLevel="1">
      <c r="A185" s="156"/>
      <c r="B185" s="161"/>
      <c r="C185" s="109"/>
      <c r="D185" s="120"/>
      <c r="F185" s="124"/>
    </row>
    <row r="186" spans="1:7" s="110" customFormat="1" outlineLevel="1">
      <c r="A186" s="156"/>
      <c r="B186" s="161" t="s">
        <v>1297</v>
      </c>
      <c r="C186" s="109"/>
      <c r="D186" s="120"/>
      <c r="E186" s="110" t="str">
        <f xml:space="preserve"> Calc!E480</f>
        <v>PR19 Strategic regional water resources RCV adjustment in 2022-23 FYA prices (WR)</v>
      </c>
      <c r="F186" s="124">
        <f xml:space="preserve"> Calc!F480</f>
        <v>-23.797954509835275</v>
      </c>
      <c r="G186" s="110" t="str">
        <f xml:space="preserve"> Calc!G480</f>
        <v>£m</v>
      </c>
    </row>
    <row r="187" spans="1:7" s="110" customFormat="1" outlineLevel="1">
      <c r="A187" s="156"/>
      <c r="B187" s="161" t="s">
        <v>1298</v>
      </c>
      <c r="C187" s="109"/>
      <c r="D187" s="120"/>
      <c r="E187" s="110" t="str">
        <f xml:space="preserve"> Calc!E481</f>
        <v>PR19 Strategic regional water resources RCV adjustment in 2022-23 FYA prices (WN)</v>
      </c>
      <c r="F187" s="124">
        <f xml:space="preserve"> Calc!F481</f>
        <v>-4.7574090916360152</v>
      </c>
      <c r="G187" s="110" t="str">
        <f xml:space="preserve"> Calc!G481</f>
        <v>£m</v>
      </c>
    </row>
    <row r="188" spans="1:7" s="110" customFormat="1" outlineLevel="1">
      <c r="A188" s="156"/>
      <c r="B188" s="161" t="s">
        <v>1299</v>
      </c>
      <c r="C188" s="109"/>
      <c r="D188" s="120"/>
      <c r="E188" s="110" t="str">
        <f xml:space="preserve"> Calc!E482</f>
        <v>PR19 Strategic regional water resources RCV adjustment in 2022-23 FYA prices (WWN)</v>
      </c>
      <c r="F188" s="124">
        <f xml:space="preserve"> Calc!F482</f>
        <v>0</v>
      </c>
      <c r="G188" s="110" t="str">
        <f xml:space="preserve"> Calc!G482</f>
        <v>£m</v>
      </c>
    </row>
    <row r="189" spans="1:7" s="110" customFormat="1" outlineLevel="1">
      <c r="A189" s="156"/>
      <c r="B189" s="161" t="s">
        <v>1300</v>
      </c>
      <c r="C189" s="109"/>
      <c r="D189" s="120"/>
      <c r="E189" s="110" t="str">
        <f xml:space="preserve"> Calc!E483</f>
        <v>PR19 Strategic regional water resources RCV adjustment in 2022-23 FYA prices (BR)</v>
      </c>
      <c r="F189" s="124">
        <f xml:space="preserve"> Calc!F483</f>
        <v>0</v>
      </c>
      <c r="G189" s="110" t="str">
        <f xml:space="preserve"> Calc!G483</f>
        <v>£m</v>
      </c>
    </row>
    <row r="190" spans="1:7" s="110" customFormat="1" outlineLevel="1">
      <c r="A190" s="156"/>
      <c r="B190" s="161" t="s">
        <v>1301</v>
      </c>
      <c r="C190" s="109"/>
      <c r="D190" s="120"/>
      <c r="E190" s="110" t="str">
        <f xml:space="preserve"> Calc!E484</f>
        <v>PR19 Strategic regional water resources RCV adjustment in 2022-23 FYA prices (ADDN1)</v>
      </c>
      <c r="F190" s="124">
        <f xml:space="preserve"> Calc!F484</f>
        <v>0</v>
      </c>
      <c r="G190" s="110" t="str">
        <f xml:space="preserve"> Calc!G484</f>
        <v>£m</v>
      </c>
    </row>
    <row r="191" spans="1:7" s="110" customFormat="1" outlineLevel="1">
      <c r="A191" s="156"/>
      <c r="B191" s="161" t="s">
        <v>1302</v>
      </c>
      <c r="C191" s="109"/>
      <c r="D191" s="120"/>
      <c r="E191" s="110" t="str">
        <f xml:space="preserve"> Calc!E485</f>
        <v>PR19 Strategic regional water resources RCV adjustment in 2022-23 FYA prices (ADDN2)</v>
      </c>
      <c r="F191" s="124">
        <f xml:space="preserve"> Calc!F485</f>
        <v>0</v>
      </c>
      <c r="G191" s="110" t="str">
        <f xml:space="preserve"> Calc!G485</f>
        <v>£m</v>
      </c>
    </row>
    <row r="192" spans="1:7" s="110" customFormat="1" outlineLevel="1">
      <c r="A192" s="156"/>
      <c r="B192" s="161" t="s">
        <v>1303</v>
      </c>
      <c r="C192" s="109"/>
      <c r="D192" s="120"/>
      <c r="E192" s="110" t="str">
        <f xml:space="preserve"> Calc!E486</f>
        <v>PR19 Strategic regional water resources RCV adjustment in 2022-23 FYA prices (Total)</v>
      </c>
      <c r="F192" s="124">
        <f xml:space="preserve"> Calc!F486</f>
        <v>-28.555363601471292</v>
      </c>
      <c r="G192" s="110" t="str">
        <f xml:space="preserve"> Calc!G486</f>
        <v>£m</v>
      </c>
    </row>
    <row r="193" spans="1:7" s="110" customFormat="1" outlineLevel="1">
      <c r="A193" s="156"/>
      <c r="B193" s="161"/>
      <c r="C193" s="109"/>
      <c r="D193" s="120"/>
      <c r="F193" s="124"/>
    </row>
    <row r="194" spans="1:7" s="110" customFormat="1" outlineLevel="1">
      <c r="A194" s="156"/>
      <c r="B194" s="161" t="s">
        <v>1304</v>
      </c>
      <c r="C194" s="109"/>
      <c r="D194" s="120"/>
      <c r="E194" s="110" t="str">
        <f xml:space="preserve"> Calc!E488</f>
        <v>PR19 Green recovery RCV adjustment in 2022-23 FYA prices (WR)</v>
      </c>
      <c r="F194" s="124">
        <f xml:space="preserve"> Calc!F488</f>
        <v>0</v>
      </c>
      <c r="G194" s="110" t="str">
        <f xml:space="preserve"> Calc!G488</f>
        <v>£m</v>
      </c>
    </row>
    <row r="195" spans="1:7" s="110" customFormat="1" outlineLevel="1">
      <c r="A195" s="156"/>
      <c r="B195" s="161" t="s">
        <v>1305</v>
      </c>
      <c r="C195" s="109"/>
      <c r="D195" s="120"/>
      <c r="E195" s="110" t="str">
        <f xml:space="preserve"> Calc!E489</f>
        <v>PR19 Green recovery RCV adjustment in 2022-23 FYA prices (WN)</v>
      </c>
      <c r="F195" s="124">
        <f xml:space="preserve"> Calc!F489</f>
        <v>0.80873380777226933</v>
      </c>
      <c r="G195" s="110" t="str">
        <f xml:space="preserve"> Calc!G489</f>
        <v>£m</v>
      </c>
    </row>
    <row r="196" spans="1:7" s="110" customFormat="1" outlineLevel="1">
      <c r="A196" s="156"/>
      <c r="B196" s="161" t="s">
        <v>1306</v>
      </c>
      <c r="C196" s="109"/>
      <c r="D196" s="120"/>
      <c r="E196" s="110" t="str">
        <f xml:space="preserve"> Calc!E490</f>
        <v>PR19 Green recovery RCV adjustment in 2022-23 FYA prices (WWN)</v>
      </c>
      <c r="F196" s="124">
        <f xml:space="preserve"> Calc!F490</f>
        <v>0</v>
      </c>
      <c r="G196" s="110" t="str">
        <f xml:space="preserve"> Calc!G490</f>
        <v>£m</v>
      </c>
    </row>
    <row r="197" spans="1:7" s="110" customFormat="1" outlineLevel="1">
      <c r="A197" s="156"/>
      <c r="B197" s="161" t="s">
        <v>1307</v>
      </c>
      <c r="C197" s="109"/>
      <c r="D197" s="120"/>
      <c r="E197" s="110" t="str">
        <f xml:space="preserve"> Calc!E491</f>
        <v>PR19 Green recovery RCV adjustment in 2022-23 FYA prices (BR)</v>
      </c>
      <c r="F197" s="124">
        <f xml:space="preserve"> Calc!F491</f>
        <v>0</v>
      </c>
      <c r="G197" s="110" t="str">
        <f xml:space="preserve"> Calc!G491</f>
        <v>£m</v>
      </c>
    </row>
    <row r="198" spans="1:7" s="110" customFormat="1" outlineLevel="1">
      <c r="A198" s="156"/>
      <c r="B198" s="161" t="s">
        <v>1308</v>
      </c>
      <c r="C198" s="109"/>
      <c r="D198" s="120"/>
      <c r="E198" s="110" t="str">
        <f xml:space="preserve"> Calc!E492</f>
        <v>PR19 Green recovery RCV adjustment in 2022-23 FYA prices (ADDN1)</v>
      </c>
      <c r="F198" s="124">
        <f xml:space="preserve"> Calc!F492</f>
        <v>0</v>
      </c>
      <c r="G198" s="110" t="str">
        <f xml:space="preserve"> Calc!G492</f>
        <v>£m</v>
      </c>
    </row>
    <row r="199" spans="1:7" s="110" customFormat="1" outlineLevel="1">
      <c r="A199" s="156"/>
      <c r="B199" s="161" t="s">
        <v>1309</v>
      </c>
      <c r="C199" s="109"/>
      <c r="D199" s="120"/>
      <c r="E199" s="110" t="str">
        <f xml:space="preserve"> Calc!E493</f>
        <v>PR19 Green recovery RCV adjustment in 2022-23 FYA prices (ADDN2)</v>
      </c>
      <c r="F199" s="124">
        <f xml:space="preserve"> Calc!F493</f>
        <v>0</v>
      </c>
      <c r="G199" s="110" t="str">
        <f xml:space="preserve"> Calc!G493</f>
        <v>£m</v>
      </c>
    </row>
    <row r="200" spans="1:7" s="110" customFormat="1" outlineLevel="1">
      <c r="A200" s="156"/>
      <c r="B200" s="161" t="s">
        <v>1310</v>
      </c>
      <c r="C200" s="109"/>
      <c r="D200" s="120"/>
      <c r="E200" s="110" t="str">
        <f xml:space="preserve"> Calc!E494</f>
        <v>PR19 Green recovery RCV adjustment in 2022-23 FYA prices (Total)</v>
      </c>
      <c r="F200" s="124">
        <f xml:space="preserve"> Calc!F494</f>
        <v>0.80873380777226933</v>
      </c>
      <c r="G200" s="110" t="str">
        <f xml:space="preserve"> Calc!G494</f>
        <v>£m</v>
      </c>
    </row>
    <row r="201" spans="1:7" s="110" customFormat="1" outlineLevel="1">
      <c r="A201" s="156"/>
      <c r="B201" s="161"/>
      <c r="C201" s="109"/>
      <c r="D201" s="120"/>
      <c r="F201" s="124"/>
    </row>
    <row r="202" spans="1:7" s="110" customFormat="1" outlineLevel="1">
      <c r="A202" s="156"/>
      <c r="B202" s="161" t="s">
        <v>1311</v>
      </c>
      <c r="C202" s="109"/>
      <c r="D202" s="120"/>
      <c r="E202" s="110" t="str">
        <f xml:space="preserve"> Calc!E496</f>
        <v>PR19 Havant Thicket activities RCV adjustment in 2022-23 FYA prices (WR)</v>
      </c>
      <c r="F202" s="124">
        <f xml:space="preserve"> Calc!F496</f>
        <v>0</v>
      </c>
      <c r="G202" s="110" t="str">
        <f xml:space="preserve"> Calc!G496</f>
        <v>£m</v>
      </c>
    </row>
    <row r="203" spans="1:7" s="110" customFormat="1" outlineLevel="1">
      <c r="A203" s="156"/>
      <c r="B203" s="161" t="s">
        <v>1312</v>
      </c>
      <c r="C203" s="109"/>
      <c r="D203" s="120"/>
      <c r="E203" s="110" t="str">
        <f xml:space="preserve"> Calc!E497</f>
        <v>PR19 Havant Thicket activities RCV adjustment in 2022-23 FYA prices (WN)</v>
      </c>
      <c r="F203" s="124">
        <f xml:space="preserve"> Calc!F497</f>
        <v>0</v>
      </c>
      <c r="G203" s="110" t="str">
        <f xml:space="preserve"> Calc!G497</f>
        <v>£m</v>
      </c>
    </row>
    <row r="204" spans="1:7" s="110" customFormat="1" outlineLevel="1">
      <c r="A204" s="156"/>
      <c r="B204" s="161" t="s">
        <v>1313</v>
      </c>
      <c r="C204" s="109"/>
      <c r="D204" s="120"/>
      <c r="E204" s="110" t="str">
        <f xml:space="preserve"> Calc!E498</f>
        <v>PR19 Havant Thicket activities RCV adjustment in 2022-23 FYA prices (WWN)</v>
      </c>
      <c r="F204" s="124">
        <f xml:space="preserve"> Calc!F498</f>
        <v>0</v>
      </c>
      <c r="G204" s="110" t="str">
        <f xml:space="preserve"> Calc!G498</f>
        <v>£m</v>
      </c>
    </row>
    <row r="205" spans="1:7" s="110" customFormat="1" outlineLevel="1">
      <c r="A205" s="156"/>
      <c r="B205" s="161" t="s">
        <v>1314</v>
      </c>
      <c r="C205" s="109"/>
      <c r="D205" s="120"/>
      <c r="E205" s="110" t="str">
        <f xml:space="preserve"> Calc!E499</f>
        <v>PR19 Havant Thicket activities RCV adjustment in 2022-23 FYA prices (BR)</v>
      </c>
      <c r="F205" s="124">
        <f xml:space="preserve"> Calc!F499</f>
        <v>0</v>
      </c>
      <c r="G205" s="110" t="str">
        <f xml:space="preserve"> Calc!G499</f>
        <v>£m</v>
      </c>
    </row>
    <row r="206" spans="1:7" s="110" customFormat="1" outlineLevel="1">
      <c r="A206" s="156"/>
      <c r="B206" s="161" t="s">
        <v>1315</v>
      </c>
      <c r="C206" s="109"/>
      <c r="D206" s="120"/>
      <c r="E206" s="110" t="str">
        <f xml:space="preserve"> Calc!E500</f>
        <v>PR19 Havant Thicket activities RCV adjustment in 2022-23 FYA prices (ADDN1)</v>
      </c>
      <c r="F206" s="124">
        <f xml:space="preserve"> Calc!F500</f>
        <v>0</v>
      </c>
      <c r="G206" s="110" t="str">
        <f xml:space="preserve"> Calc!G500</f>
        <v>£m</v>
      </c>
    </row>
    <row r="207" spans="1:7" s="110" customFormat="1" outlineLevel="1">
      <c r="A207" s="156"/>
      <c r="B207" s="161" t="s">
        <v>1316</v>
      </c>
      <c r="C207" s="109"/>
      <c r="D207" s="120"/>
      <c r="E207" s="110" t="str">
        <f xml:space="preserve"> Calc!E501</f>
        <v>PR19 Havant Thicket activities RCV adjustment in 2022-23 FYA prices (ADDN2)</v>
      </c>
      <c r="F207" s="124">
        <f xml:space="preserve"> Calc!F501</f>
        <v>0</v>
      </c>
      <c r="G207" s="110" t="str">
        <f xml:space="preserve"> Calc!G501</f>
        <v>£m</v>
      </c>
    </row>
    <row r="208" spans="1:7" s="110" customFormat="1" outlineLevel="1">
      <c r="A208" s="156"/>
      <c r="B208" s="161" t="s">
        <v>1317</v>
      </c>
      <c r="C208" s="109"/>
      <c r="D208" s="120"/>
      <c r="E208" s="110" t="str">
        <f xml:space="preserve"> Calc!E502</f>
        <v>PR19 Havant Thicket activities RCV adjustment in 2022-23 FYA prices (Total)</v>
      </c>
      <c r="F208" s="124">
        <f xml:space="preserve"> Calc!F502</f>
        <v>0</v>
      </c>
      <c r="G208" s="110" t="str">
        <f xml:space="preserve"> Calc!G502</f>
        <v>£m</v>
      </c>
    </row>
    <row r="209" spans="1:7" s="110" customFormat="1" outlineLevel="1">
      <c r="A209" s="156"/>
      <c r="B209" s="161"/>
      <c r="C209" s="109"/>
      <c r="D209" s="120"/>
      <c r="F209" s="124"/>
    </row>
    <row r="210" spans="1:7" s="110" customFormat="1" outlineLevel="1">
      <c r="A210" s="156"/>
      <c r="B210" s="161" t="s">
        <v>1318</v>
      </c>
      <c r="C210" s="109"/>
      <c r="D210" s="120"/>
      <c r="E210" s="110" t="str">
        <f xml:space="preserve"> Calc!E504</f>
        <v>Other RCV adjustment in 2022-23 FYA prices (WR)</v>
      </c>
      <c r="F210" s="124">
        <f xml:space="preserve"> Calc!F504</f>
        <v>0</v>
      </c>
      <c r="G210" s="110" t="str">
        <f xml:space="preserve"> Calc!G504</f>
        <v>£m</v>
      </c>
    </row>
    <row r="211" spans="1:7" s="110" customFormat="1" outlineLevel="1">
      <c r="A211" s="156"/>
      <c r="B211" s="161" t="s">
        <v>1319</v>
      </c>
      <c r="C211" s="109"/>
      <c r="D211" s="120"/>
      <c r="E211" s="110" t="str">
        <f xml:space="preserve"> Calc!E505</f>
        <v>Other RCV adjustment in 2022-23 FYA prices (WN)</v>
      </c>
      <c r="F211" s="124">
        <f xml:space="preserve"> Calc!F505</f>
        <v>0</v>
      </c>
      <c r="G211" s="110" t="str">
        <f xml:space="preserve"> Calc!G505</f>
        <v>£m</v>
      </c>
    </row>
    <row r="212" spans="1:7" s="110" customFormat="1" outlineLevel="1">
      <c r="A212" s="156"/>
      <c r="B212" s="161" t="s">
        <v>1320</v>
      </c>
      <c r="C212" s="109"/>
      <c r="D212" s="120"/>
      <c r="E212" s="110" t="str">
        <f xml:space="preserve"> Calc!E506</f>
        <v>Other RCV adjustment in 2022-23 FYA prices (WWN)</v>
      </c>
      <c r="F212" s="124">
        <f xml:space="preserve"> Calc!F506</f>
        <v>0</v>
      </c>
      <c r="G212" s="110" t="str">
        <f xml:space="preserve"> Calc!G506</f>
        <v>£m</v>
      </c>
    </row>
    <row r="213" spans="1:7" s="110" customFormat="1" outlineLevel="1">
      <c r="A213" s="156"/>
      <c r="B213" s="161" t="s">
        <v>1321</v>
      </c>
      <c r="C213" s="109"/>
      <c r="D213" s="120"/>
      <c r="E213" s="110" t="str">
        <f xml:space="preserve"> Calc!E507</f>
        <v>Other RCV adjustment in 2022-23 FYA prices (BR)</v>
      </c>
      <c r="F213" s="124">
        <f xml:space="preserve"> Calc!F507</f>
        <v>0</v>
      </c>
      <c r="G213" s="110" t="str">
        <f xml:space="preserve"> Calc!G507</f>
        <v>£m</v>
      </c>
    </row>
    <row r="214" spans="1:7" s="110" customFormat="1" outlineLevel="1">
      <c r="A214" s="156"/>
      <c r="B214" s="161" t="s">
        <v>1322</v>
      </c>
      <c r="C214" s="109"/>
      <c r="D214" s="120"/>
      <c r="E214" s="110" t="str">
        <f xml:space="preserve"> Calc!E508</f>
        <v>Other RCV adjustment in 2022-23 FYA prices (ADDN1)</v>
      </c>
      <c r="F214" s="124">
        <f xml:space="preserve"> Calc!F508</f>
        <v>0</v>
      </c>
      <c r="G214" s="110" t="str">
        <f xml:space="preserve"> Calc!G508</f>
        <v>£m</v>
      </c>
    </row>
    <row r="215" spans="1:7" s="110" customFormat="1" outlineLevel="1">
      <c r="A215" s="156"/>
      <c r="B215" s="161" t="s">
        <v>1323</v>
      </c>
      <c r="C215" s="109"/>
      <c r="D215" s="120"/>
      <c r="E215" s="110" t="str">
        <f xml:space="preserve"> Calc!E509</f>
        <v>Other RCV adjustment in 2022-23 FYA prices (ADDN2)</v>
      </c>
      <c r="F215" s="124">
        <f xml:space="preserve"> Calc!F509</f>
        <v>0</v>
      </c>
      <c r="G215" s="110" t="str">
        <f xml:space="preserve"> Calc!G509</f>
        <v>£m</v>
      </c>
    </row>
    <row r="216" spans="1:7" s="110" customFormat="1" outlineLevel="1">
      <c r="A216" s="156"/>
      <c r="B216" s="161" t="s">
        <v>1324</v>
      </c>
      <c r="C216" s="109"/>
      <c r="D216" s="120"/>
      <c r="E216" s="110" t="str">
        <f xml:space="preserve"> Calc!E510</f>
        <v>Other RCV adjustment in 2022-23 FYA prices (Total)</v>
      </c>
      <c r="F216" s="124">
        <f xml:space="preserve"> Calc!F510</f>
        <v>0</v>
      </c>
      <c r="G216" s="110" t="str">
        <f xml:space="preserve"> Calc!G510</f>
        <v>£m</v>
      </c>
    </row>
    <row r="217" spans="1:7" s="110" customFormat="1" outlineLevel="1">
      <c r="A217" s="156"/>
      <c r="B217" s="161"/>
      <c r="C217" s="109"/>
      <c r="D217" s="120"/>
      <c r="F217" s="124"/>
    </row>
    <row r="218" spans="1:7" s="110" customFormat="1" outlineLevel="1">
      <c r="A218" s="156"/>
      <c r="B218" s="161" t="s">
        <v>1325</v>
      </c>
      <c r="C218" s="109"/>
      <c r="D218" s="120"/>
      <c r="E218" s="148" t="str">
        <f xml:space="preserve"> Calc!E14</f>
        <v>PR24 Transitional expenditure programme RCV adjustment in 2022-23 FYA (CPIH deflated) prices (WR)</v>
      </c>
      <c r="F218" s="127">
        <f xml:space="preserve"> Calc!F14</f>
        <v>0</v>
      </c>
      <c r="G218" s="148" t="str">
        <f xml:space="preserve"> Calc!G14</f>
        <v>£m</v>
      </c>
    </row>
    <row r="219" spans="1:7" s="110" customFormat="1" outlineLevel="1">
      <c r="A219" s="156"/>
      <c r="B219" s="161" t="s">
        <v>1326</v>
      </c>
      <c r="C219" s="109"/>
      <c r="D219" s="120"/>
      <c r="E219" s="148" t="str">
        <f xml:space="preserve"> Calc!E15</f>
        <v>PR24 Transitional expenditure programme RCV adjustment in 2022-23 FYA (CPIH deflated) prices (WN)</v>
      </c>
      <c r="F219" s="127">
        <f xml:space="preserve"> Calc!F15</f>
        <v>0</v>
      </c>
      <c r="G219" s="148" t="str">
        <f xml:space="preserve"> Calc!G15</f>
        <v>£m</v>
      </c>
    </row>
    <row r="220" spans="1:7" s="110" customFormat="1" outlineLevel="1">
      <c r="A220" s="156"/>
      <c r="B220" s="161" t="s">
        <v>1327</v>
      </c>
      <c r="C220" s="109"/>
      <c r="D220" s="120"/>
      <c r="E220" s="148" t="str">
        <f xml:space="preserve"> Calc!E16</f>
        <v>PR24 Transitional expenditure programme RCV adjustment in 2022-23 FYA (CPIH deflated) prices (WWN)</v>
      </c>
      <c r="F220" s="127">
        <f xml:space="preserve"> Calc!F16</f>
        <v>0</v>
      </c>
      <c r="G220" s="148" t="str">
        <f xml:space="preserve"> Calc!G16</f>
        <v>£m</v>
      </c>
    </row>
    <row r="221" spans="1:7" s="110" customFormat="1" outlineLevel="1">
      <c r="A221" s="156"/>
      <c r="B221" s="161" t="s">
        <v>1328</v>
      </c>
      <c r="C221" s="109"/>
      <c r="D221" s="120"/>
      <c r="E221" s="148" t="str">
        <f xml:space="preserve"> Calc!E17</f>
        <v>PR24 Transitional expenditure programme RCV adjustment in 2022-23 FYA (CPIH deflated) prices (BR)</v>
      </c>
      <c r="F221" s="127">
        <f xml:space="preserve"> Calc!F17</f>
        <v>0</v>
      </c>
      <c r="G221" s="148" t="str">
        <f xml:space="preserve"> Calc!G17</f>
        <v>£m</v>
      </c>
    </row>
    <row r="222" spans="1:7" s="110" customFormat="1" outlineLevel="1">
      <c r="A222" s="156"/>
      <c r="B222" s="161" t="s">
        <v>1329</v>
      </c>
      <c r="C222" s="109"/>
      <c r="D222" s="120"/>
      <c r="E222" s="148" t="str">
        <f xml:space="preserve"> Calc!E18</f>
        <v>PR24 Transitional expenditure programme RCV adjustment in 2022-23 FYA (CPIH deflated) prices (ADDN1)</v>
      </c>
      <c r="F222" s="127">
        <f xml:space="preserve"> Calc!F18</f>
        <v>0</v>
      </c>
      <c r="G222" s="148" t="str">
        <f xml:space="preserve"> Calc!G18</f>
        <v>£m</v>
      </c>
    </row>
    <row r="223" spans="1:7" s="110" customFormat="1" outlineLevel="1">
      <c r="A223" s="156"/>
      <c r="B223" s="161" t="s">
        <v>1330</v>
      </c>
      <c r="C223" s="109"/>
      <c r="D223" s="120"/>
      <c r="E223" s="148" t="str">
        <f xml:space="preserve"> Calc!E19</f>
        <v>PR24 Transitional expenditure programme RCV adjustment in 2022-23 FYA (CPIH deflated) prices (ADDN2)</v>
      </c>
      <c r="F223" s="127">
        <f xml:space="preserve"> Calc!F19</f>
        <v>0</v>
      </c>
      <c r="G223" s="148" t="str">
        <f xml:space="preserve"> Calc!G19</f>
        <v>£m</v>
      </c>
    </row>
    <row r="224" spans="1:7" s="110" customFormat="1" outlineLevel="1">
      <c r="A224" s="156"/>
      <c r="B224" s="161" t="s">
        <v>1331</v>
      </c>
      <c r="C224" s="109"/>
      <c r="D224" s="120"/>
      <c r="E224" s="148" t="str">
        <f xml:space="preserve"> Calc!E20</f>
        <v>PR24 Transitional expenditure programme RCV adjustment in 2022-23 FYA (CPIH deflated) prices (Total)</v>
      </c>
      <c r="F224" s="127">
        <f xml:space="preserve"> Calc!F20</f>
        <v>0</v>
      </c>
      <c r="G224" s="148" t="str">
        <f xml:space="preserve"> Calc!G20</f>
        <v>£m</v>
      </c>
    </row>
    <row r="225" spans="1:7" s="110" customFormat="1" outlineLevel="1">
      <c r="A225" s="156"/>
      <c r="B225" s="161"/>
      <c r="C225" s="109"/>
      <c r="D225" s="120"/>
      <c r="E225" s="148"/>
      <c r="F225" s="127"/>
      <c r="G225" s="148"/>
    </row>
    <row r="226" spans="1:7" s="110" customFormat="1" outlineLevel="1">
      <c r="A226" s="156"/>
      <c r="B226" s="161" t="s">
        <v>1332</v>
      </c>
      <c r="C226" s="109"/>
      <c r="D226" s="120"/>
      <c r="E226" s="148" t="str">
        <f xml:space="preserve"> Calc!E22</f>
        <v>PR24 Defra accelerated programme RCV adjustment in 2022-23 FYA (CPIH deflated) prices (WR)</v>
      </c>
      <c r="F226" s="127">
        <f xml:space="preserve"> Calc!F22</f>
        <v>0</v>
      </c>
      <c r="G226" s="148" t="str">
        <f xml:space="preserve"> Calc!G22</f>
        <v>£m</v>
      </c>
    </row>
    <row r="227" spans="1:7" s="110" customFormat="1" outlineLevel="1">
      <c r="A227" s="156"/>
      <c r="B227" s="161" t="s">
        <v>1333</v>
      </c>
      <c r="C227" s="109"/>
      <c r="D227" s="120"/>
      <c r="E227" s="148" t="str">
        <f xml:space="preserve"> Calc!E23</f>
        <v>PR24 Defra accelerated programme RCV adjustment in 2022-23 FYA (CPIH deflated) prices (WN)</v>
      </c>
      <c r="F227" s="127">
        <f xml:space="preserve"> Calc!F23</f>
        <v>0</v>
      </c>
      <c r="G227" s="148" t="str">
        <f xml:space="preserve"> Calc!G23</f>
        <v>£m</v>
      </c>
    </row>
    <row r="228" spans="1:7" s="110" customFormat="1" outlineLevel="1">
      <c r="A228" s="156"/>
      <c r="B228" s="161" t="s">
        <v>1334</v>
      </c>
      <c r="C228" s="109"/>
      <c r="D228" s="120"/>
      <c r="E228" s="148" t="str">
        <f xml:space="preserve"> Calc!E24</f>
        <v>PR24 Defra accelerated programme RCV adjustment in 2022-23 FYA (CPIH deflated) prices (WWN)</v>
      </c>
      <c r="F228" s="127">
        <f xml:space="preserve"> Calc!F24</f>
        <v>0</v>
      </c>
      <c r="G228" s="148" t="str">
        <f xml:space="preserve"> Calc!G24</f>
        <v>£m</v>
      </c>
    </row>
    <row r="229" spans="1:7" s="110" customFormat="1" outlineLevel="1">
      <c r="A229" s="156"/>
      <c r="B229" s="161" t="s">
        <v>1335</v>
      </c>
      <c r="C229" s="109"/>
      <c r="D229" s="120"/>
      <c r="E229" s="148" t="str">
        <f xml:space="preserve"> Calc!E25</f>
        <v>PR24 Defra accelerated programme RCV adjustment in 2022-23 FYA (CPIH deflated) prices (BR)</v>
      </c>
      <c r="F229" s="127">
        <f xml:space="preserve"> Calc!F25</f>
        <v>0</v>
      </c>
      <c r="G229" s="148" t="str">
        <f xml:space="preserve"> Calc!G25</f>
        <v>£m</v>
      </c>
    </row>
    <row r="230" spans="1:7" s="110" customFormat="1" outlineLevel="1">
      <c r="A230" s="156"/>
      <c r="B230" s="161" t="s">
        <v>1336</v>
      </c>
      <c r="C230" s="109"/>
      <c r="D230" s="120"/>
      <c r="E230" s="148" t="str">
        <f xml:space="preserve"> Calc!E26</f>
        <v>PR24 Defra accelerated programme RCV adjustment in 2022-23 FYA (CPIH deflated) prices (ADDN1)</v>
      </c>
      <c r="F230" s="127">
        <f xml:space="preserve"> Calc!F26</f>
        <v>0</v>
      </c>
      <c r="G230" s="148" t="str">
        <f xml:space="preserve"> Calc!G26</f>
        <v>£m</v>
      </c>
    </row>
    <row r="231" spans="1:7" s="110" customFormat="1" outlineLevel="1">
      <c r="A231" s="156"/>
      <c r="B231" s="161" t="s">
        <v>1337</v>
      </c>
      <c r="C231" s="109"/>
      <c r="D231" s="120"/>
      <c r="E231" s="148" t="str">
        <f xml:space="preserve"> Calc!E27</f>
        <v>PR24 Defra accelerated programme RCV adjustment in 2022-23 FYA (CPIH deflated) prices (ADDN2)</v>
      </c>
      <c r="F231" s="127">
        <f xml:space="preserve"> Calc!F27</f>
        <v>0</v>
      </c>
      <c r="G231" s="148" t="str">
        <f xml:space="preserve"> Calc!G27</f>
        <v>£m</v>
      </c>
    </row>
    <row r="232" spans="1:7" s="110" customFormat="1" outlineLevel="1">
      <c r="A232" s="156"/>
      <c r="B232" s="161" t="s">
        <v>1338</v>
      </c>
      <c r="C232" s="109"/>
      <c r="D232" s="120"/>
      <c r="E232" s="148" t="str">
        <f xml:space="preserve"> Calc!E28</f>
        <v>PR24 Defra accelerated programme RCV adjustment in 2022-23 FYA (CPIH deflated) prices (Total)</v>
      </c>
      <c r="F232" s="127">
        <f xml:space="preserve"> Calc!F28</f>
        <v>0</v>
      </c>
      <c r="G232" s="148" t="str">
        <f xml:space="preserve"> Calc!G28</f>
        <v>£m</v>
      </c>
    </row>
    <row r="233" spans="1:7" s="148" customFormat="1" outlineLevel="1">
      <c r="A233" s="161"/>
      <c r="B233" s="161"/>
      <c r="C233" s="258"/>
      <c r="D233" s="259"/>
      <c r="F233" s="127"/>
    </row>
    <row r="234" spans="1:7" s="148" customFormat="1" outlineLevel="1">
      <c r="A234" s="161"/>
      <c r="B234" s="161"/>
      <c r="C234" s="258"/>
      <c r="D234" s="259"/>
      <c r="F234" s="127"/>
    </row>
    <row r="235" spans="1:7" s="118" customFormat="1" outlineLevel="1">
      <c r="A235" s="21"/>
      <c r="B235" s="115" t="s">
        <v>1339</v>
      </c>
      <c r="C235" s="116"/>
      <c r="D235" s="117"/>
      <c r="F235" s="129"/>
    </row>
    <row r="236" spans="1:7" s="110" customFormat="1" outlineLevel="1">
      <c r="A236" s="156"/>
      <c r="B236" s="161" t="s">
        <v>1340</v>
      </c>
      <c r="C236" s="109"/>
      <c r="D236" s="120"/>
      <c r="E236" s="148" t="str">
        <f xml:space="preserve"> Calc_BYR_CoView!E62</f>
        <v>Company view - PR14 BYR ODI RCV adjustment in 2022-23 FYA prices (WR)</v>
      </c>
      <c r="F236" s="127">
        <f ca="1" xml:space="preserve"> Calc_BYR_CoView!F62</f>
        <v>-2.4793299216376141E-2</v>
      </c>
      <c r="G236" s="148" t="str">
        <f xml:space="preserve"> Calc_BYR_CoView!G62</f>
        <v>£m</v>
      </c>
    </row>
    <row r="237" spans="1:7" s="110" customFormat="1" outlineLevel="1">
      <c r="A237" s="156"/>
      <c r="B237" s="161" t="s">
        <v>1341</v>
      </c>
      <c r="C237" s="109"/>
      <c r="D237" s="120"/>
      <c r="E237" s="148" t="str">
        <f xml:space="preserve"> Calc_BYR_CoView!E63</f>
        <v>Company view - PR14 BYR ODI RCV adjustment in 2022-23 FYA prices (WN)</v>
      </c>
      <c r="F237" s="127">
        <f ca="1" xml:space="preserve"> Calc_BYR_CoView!F63</f>
        <v>0</v>
      </c>
      <c r="G237" s="148" t="str">
        <f xml:space="preserve"> Calc_BYR_CoView!G63</f>
        <v>£m</v>
      </c>
    </row>
    <row r="238" spans="1:7" s="110" customFormat="1" outlineLevel="1">
      <c r="A238" s="156"/>
      <c r="B238" s="161" t="s">
        <v>1342</v>
      </c>
      <c r="C238" s="109"/>
      <c r="D238" s="120"/>
      <c r="E238" s="148" t="str">
        <f xml:space="preserve"> Calc_BYR_CoView!E64</f>
        <v>Company view - PR14 BYR ODI RCV adjustment in 2022-23 FYA prices (WWN)</v>
      </c>
      <c r="F238" s="127">
        <f ca="1" xml:space="preserve"> Calc_BYR_CoView!F64</f>
        <v>0</v>
      </c>
      <c r="G238" s="148" t="str">
        <f xml:space="preserve"> Calc_BYR_CoView!G64</f>
        <v>£m</v>
      </c>
    </row>
    <row r="239" spans="1:7" s="110" customFormat="1" outlineLevel="1">
      <c r="A239" s="156"/>
      <c r="B239" s="161" t="s">
        <v>1343</v>
      </c>
      <c r="C239" s="109"/>
      <c r="D239" s="120"/>
      <c r="E239" s="148" t="str">
        <f xml:space="preserve"> Calc_BYR_CoView!E65</f>
        <v>Company view - PR14 BYR ODI RCV adjustment in 2022-23 FYA prices (BR)</v>
      </c>
      <c r="F239" s="127">
        <f xml:space="preserve"> Calc_BYR_CoView!F65</f>
        <v>0</v>
      </c>
      <c r="G239" s="148" t="str">
        <f xml:space="preserve"> Calc_BYR_CoView!G65</f>
        <v>£m</v>
      </c>
    </row>
    <row r="240" spans="1:7" s="110" customFormat="1" outlineLevel="1">
      <c r="A240" s="156"/>
      <c r="B240" s="161" t="s">
        <v>1344</v>
      </c>
      <c r="C240" s="109"/>
      <c r="D240" s="120"/>
      <c r="E240" s="148" t="str">
        <f xml:space="preserve"> Calc_BYR_CoView!E66</f>
        <v>Company view - PR14 BYR ODI RCV adjustment in 2022-23 FYA prices (ADDN1)</v>
      </c>
      <c r="F240" s="127">
        <f ca="1" xml:space="preserve"> Calc_BYR_CoView!F66</f>
        <v>0</v>
      </c>
      <c r="G240" s="148" t="str">
        <f xml:space="preserve"> Calc_BYR_CoView!G66</f>
        <v>£m</v>
      </c>
    </row>
    <row r="241" spans="1:7" s="110" customFormat="1" outlineLevel="1">
      <c r="A241" s="156"/>
      <c r="B241" s="161" t="s">
        <v>1345</v>
      </c>
      <c r="C241" s="109"/>
      <c r="D241" s="120"/>
      <c r="E241" s="148" t="str">
        <f xml:space="preserve"> Calc_BYR_CoView!E67</f>
        <v>Company view - PR14 BYR ODI RCV adjustment in 2022-23 FYA prices (ADDN2)</v>
      </c>
      <c r="F241" s="127">
        <f ca="1" xml:space="preserve"> Calc_BYR_CoView!F67</f>
        <v>0</v>
      </c>
      <c r="G241" s="148" t="str">
        <f xml:space="preserve"> Calc_BYR_CoView!G67</f>
        <v>£m</v>
      </c>
    </row>
    <row r="242" spans="1:7" s="110" customFormat="1" outlineLevel="1">
      <c r="A242" s="156"/>
      <c r="B242" s="161" t="s">
        <v>1346</v>
      </c>
      <c r="C242" s="109"/>
      <c r="D242" s="120"/>
      <c r="E242" s="148" t="str">
        <f xml:space="preserve"> Calc_BYR_CoView!E68</f>
        <v>Company view - PR14 BYR ODI RCV adjustment in 2022-23 FYA prices (Total)</v>
      </c>
      <c r="F242" s="127">
        <f ca="1" xml:space="preserve"> Calc_BYR_CoView!F68</f>
        <v>-2.4793299216376141E-2</v>
      </c>
      <c r="G242" s="148" t="str">
        <f xml:space="preserve"> Calc_BYR_CoView!G68</f>
        <v>£m</v>
      </c>
    </row>
    <row r="243" spans="1:7" s="110" customFormat="1" outlineLevel="1">
      <c r="A243" s="156"/>
      <c r="B243" s="161"/>
      <c r="C243" s="109"/>
      <c r="D243" s="120"/>
      <c r="E243" s="148">
        <f xml:space="preserve"> Calc_BYR_CoView!E69</f>
        <v>0</v>
      </c>
      <c r="F243" s="127">
        <f xml:space="preserve"> Calc_BYR_CoView!F69</f>
        <v>0</v>
      </c>
      <c r="G243" s="148">
        <f xml:space="preserve"> Calc_BYR_CoView!G69</f>
        <v>0</v>
      </c>
    </row>
    <row r="244" spans="1:7" s="110" customFormat="1" outlineLevel="1">
      <c r="A244" s="156"/>
      <c r="B244" s="161" t="s">
        <v>1347</v>
      </c>
      <c r="C244" s="109"/>
      <c r="D244" s="120"/>
      <c r="E244" s="148" t="str">
        <f xml:space="preserve"> Calc_BYR_CoView!E70</f>
        <v>Company view - PR14 BYR Totex menu RCV adjustment in 2022-23 FYA prices (WR)</v>
      </c>
      <c r="F244" s="127">
        <f ca="1" xml:space="preserve"> Calc_BYR_CoView!F70</f>
        <v>0</v>
      </c>
      <c r="G244" s="148" t="str">
        <f xml:space="preserve"> Calc_BYR_CoView!G70</f>
        <v>£m</v>
      </c>
    </row>
    <row r="245" spans="1:7" s="110" customFormat="1" outlineLevel="1">
      <c r="A245" s="156"/>
      <c r="B245" s="161" t="s">
        <v>1348</v>
      </c>
      <c r="C245" s="109"/>
      <c r="D245" s="120"/>
      <c r="E245" s="148" t="str">
        <f xml:space="preserve"> Calc_BYR_CoView!E71</f>
        <v>Company view - PR14 BYR Totex menu RCV adjustment in 2022-23 FYA prices (WN)</v>
      </c>
      <c r="F245" s="127">
        <f ca="1" xml:space="preserve"> Calc_BYR_CoView!F71</f>
        <v>4.0342239724932032</v>
      </c>
      <c r="G245" s="148" t="str">
        <f xml:space="preserve"> Calc_BYR_CoView!G71</f>
        <v>£m</v>
      </c>
    </row>
    <row r="246" spans="1:7" s="110" customFormat="1" outlineLevel="1">
      <c r="A246" s="156"/>
      <c r="B246" s="161" t="s">
        <v>1349</v>
      </c>
      <c r="C246" s="109"/>
      <c r="D246" s="120"/>
      <c r="E246" s="148" t="str">
        <f xml:space="preserve"> Calc_BYR_CoView!E72</f>
        <v>Company view - PR14 BYR Totex menu RCV adjustment in 2022-23 FYA prices (WWN)</v>
      </c>
      <c r="F246" s="127">
        <f ca="1" xml:space="preserve"> Calc_BYR_CoView!F72</f>
        <v>8.3270066368143283</v>
      </c>
      <c r="G246" s="148" t="str">
        <f xml:space="preserve"> Calc_BYR_CoView!G72</f>
        <v>£m</v>
      </c>
    </row>
    <row r="247" spans="1:7" s="110" customFormat="1" outlineLevel="1">
      <c r="A247" s="156"/>
      <c r="B247" s="161" t="s">
        <v>1350</v>
      </c>
      <c r="C247" s="109"/>
      <c r="D247" s="120"/>
      <c r="E247" s="148" t="str">
        <f xml:space="preserve"> Calc_BYR_CoView!E73</f>
        <v>Company view - PR14 BYR Totex menu RCV adjustment in 2022-23 FYA prices (BR)</v>
      </c>
      <c r="F247" s="127">
        <f xml:space="preserve"> Calc_BYR_CoView!F73</f>
        <v>0</v>
      </c>
      <c r="G247" s="148" t="str">
        <f xml:space="preserve"> Calc_BYR_CoView!G73</f>
        <v>£m</v>
      </c>
    </row>
    <row r="248" spans="1:7" s="110" customFormat="1" outlineLevel="1">
      <c r="A248" s="156"/>
      <c r="B248" s="161" t="s">
        <v>1351</v>
      </c>
      <c r="C248" s="109"/>
      <c r="D248" s="120"/>
      <c r="E248" s="148" t="str">
        <f xml:space="preserve"> Calc_BYR_CoView!E74</f>
        <v>Company view - PR14 BYR Totex menu RCV adjustment in 2022-23 FYA prices (ADDN1)</v>
      </c>
      <c r="F248" s="127">
        <f ca="1" xml:space="preserve"> Calc_BYR_CoView!F74</f>
        <v>-8.3140196705581317</v>
      </c>
      <c r="G248" s="148" t="str">
        <f xml:space="preserve"> Calc_BYR_CoView!G74</f>
        <v>£m</v>
      </c>
    </row>
    <row r="249" spans="1:7" s="110" customFormat="1" outlineLevel="1">
      <c r="A249" s="156"/>
      <c r="B249" s="161" t="s">
        <v>1352</v>
      </c>
      <c r="C249" s="109"/>
      <c r="D249" s="120"/>
      <c r="E249" s="148" t="str">
        <f xml:space="preserve"> Calc_BYR_CoView!E75</f>
        <v>Company view - PR14 BYR Totex menu RCV adjustment in 2022-23 FYA prices (ADDN2)</v>
      </c>
      <c r="F249" s="127">
        <f ca="1" xml:space="preserve"> Calc_BYR_CoView!F75</f>
        <v>0</v>
      </c>
      <c r="G249" s="148" t="str">
        <f xml:space="preserve"> Calc_BYR_CoView!G75</f>
        <v>£m</v>
      </c>
    </row>
    <row r="250" spans="1:7" s="110" customFormat="1" outlineLevel="1">
      <c r="A250" s="156"/>
      <c r="B250" s="161" t="s">
        <v>1353</v>
      </c>
      <c r="C250" s="109"/>
      <c r="D250" s="120"/>
      <c r="E250" s="148" t="str">
        <f xml:space="preserve"> Calc_BYR_CoView!E76</f>
        <v>Company view - PR14 BYR Totex menu RCV adjustment in 2022-23 FYA prices (Total)</v>
      </c>
      <c r="F250" s="127">
        <f ca="1" xml:space="preserve"> Calc_BYR_CoView!F76</f>
        <v>4.0472109387493997</v>
      </c>
      <c r="G250" s="148" t="str">
        <f xml:space="preserve"> Calc_BYR_CoView!G76</f>
        <v>£m</v>
      </c>
    </row>
    <row r="251" spans="1:7" s="110" customFormat="1" outlineLevel="1">
      <c r="A251" s="156"/>
      <c r="B251" s="161"/>
      <c r="C251" s="109"/>
      <c r="D251" s="120"/>
      <c r="E251" s="148">
        <f xml:space="preserve"> Calc_BYR_CoView!E77</f>
        <v>0</v>
      </c>
      <c r="F251" s="127">
        <f xml:space="preserve"> Calc_BYR_CoView!F77</f>
        <v>0</v>
      </c>
      <c r="G251" s="148">
        <f xml:space="preserve"> Calc_BYR_CoView!G77</f>
        <v>0</v>
      </c>
    </row>
    <row r="252" spans="1:7" s="110" customFormat="1" outlineLevel="1">
      <c r="A252" s="156"/>
      <c r="B252" s="161" t="s">
        <v>1354</v>
      </c>
      <c r="C252" s="109"/>
      <c r="D252" s="120"/>
      <c r="E252" s="148" t="str">
        <f xml:space="preserve"> Calc_BYR_CoView!E78</f>
        <v>Company view - PR14 BYR Land sales RCV adjustment in 2022-23 FYA prices (WR)</v>
      </c>
      <c r="F252" s="127">
        <f ca="1" xml:space="preserve"> Calc_BYR_CoView!F78</f>
        <v>0</v>
      </c>
      <c r="G252" s="148" t="str">
        <f xml:space="preserve"> Calc_BYR_CoView!G78</f>
        <v>£m</v>
      </c>
    </row>
    <row r="253" spans="1:7" s="110" customFormat="1" outlineLevel="1">
      <c r="A253" s="156"/>
      <c r="B253" s="161" t="s">
        <v>1355</v>
      </c>
      <c r="C253" s="109"/>
      <c r="D253" s="120"/>
      <c r="E253" s="148" t="str">
        <f xml:space="preserve"> Calc_BYR_CoView!E79</f>
        <v>Company view - PR14 BYR Land sales RCV adjustment in 2022-23 FYA prices (WN)</v>
      </c>
      <c r="F253" s="127">
        <f ca="1" xml:space="preserve"> Calc_BYR_CoView!F79</f>
        <v>6.3848648648648654</v>
      </c>
      <c r="G253" s="148" t="str">
        <f xml:space="preserve"> Calc_BYR_CoView!G79</f>
        <v>£m</v>
      </c>
    </row>
    <row r="254" spans="1:7" s="110" customFormat="1" outlineLevel="1">
      <c r="A254" s="156"/>
      <c r="B254" s="161" t="s">
        <v>1356</v>
      </c>
      <c r="C254" s="109"/>
      <c r="D254" s="120"/>
      <c r="E254" s="148" t="str">
        <f xml:space="preserve"> Calc_BYR_CoView!E80</f>
        <v>Company view - PR14 BYR Land sales RCV adjustment in 2022-23 FYA prices (WWN)</v>
      </c>
      <c r="F254" s="127">
        <f ca="1" xml:space="preserve"> Calc_BYR_CoView!F80</f>
        <v>7.2183919718535101</v>
      </c>
      <c r="G254" s="148" t="str">
        <f xml:space="preserve"> Calc_BYR_CoView!G80</f>
        <v>£m</v>
      </c>
    </row>
    <row r="255" spans="1:7" s="110" customFormat="1" outlineLevel="1">
      <c r="A255" s="156"/>
      <c r="B255" s="161" t="s">
        <v>1357</v>
      </c>
      <c r="C255" s="109"/>
      <c r="D255" s="120"/>
      <c r="E255" s="148" t="str">
        <f xml:space="preserve"> Calc_BYR_CoView!E81</f>
        <v>Company view - PR14 BYR Land sales RCV adjustment in 2022-23 FYA prices (BR)</v>
      </c>
      <c r="F255" s="127">
        <f xml:space="preserve"> Calc_BYR_CoView!F81</f>
        <v>0</v>
      </c>
      <c r="G255" s="148" t="str">
        <f xml:space="preserve"> Calc_BYR_CoView!G81</f>
        <v>£m</v>
      </c>
    </row>
    <row r="256" spans="1:7" s="110" customFormat="1" outlineLevel="1">
      <c r="A256" s="156"/>
      <c r="B256" s="161" t="s">
        <v>1358</v>
      </c>
      <c r="C256" s="109"/>
      <c r="D256" s="120"/>
      <c r="E256" s="148" t="str">
        <f xml:space="preserve"> Calc_BYR_CoView!E82</f>
        <v>Company view - PR14 BYR Land sales RCV adjustment in 2022-23 FYA prices (ADDN1)</v>
      </c>
      <c r="F256" s="127">
        <f ca="1" xml:space="preserve"> Calc_BYR_CoView!F82</f>
        <v>0</v>
      </c>
      <c r="G256" s="148" t="str">
        <f xml:space="preserve"> Calc_BYR_CoView!G82</f>
        <v>£m</v>
      </c>
    </row>
    <row r="257" spans="1:7" s="110" customFormat="1" outlineLevel="1">
      <c r="A257" s="156"/>
      <c r="B257" s="161" t="s">
        <v>1359</v>
      </c>
      <c r="C257" s="109"/>
      <c r="D257" s="120"/>
      <c r="E257" s="148" t="str">
        <f xml:space="preserve"> Calc_BYR_CoView!E83</f>
        <v>Company view - PR14 BYR Land sales RCV adjustment in 2022-23 FYA prices (ADDN2)</v>
      </c>
      <c r="F257" s="127">
        <f ca="1" xml:space="preserve"> Calc_BYR_CoView!F83</f>
        <v>0</v>
      </c>
      <c r="G257" s="148" t="str">
        <f xml:space="preserve"> Calc_BYR_CoView!G83</f>
        <v>£m</v>
      </c>
    </row>
    <row r="258" spans="1:7" s="110" customFormat="1" outlineLevel="1">
      <c r="A258" s="156"/>
      <c r="B258" s="161" t="s">
        <v>1360</v>
      </c>
      <c r="C258" s="109"/>
      <c r="D258" s="120"/>
      <c r="E258" s="148" t="str">
        <f xml:space="preserve"> Calc_BYR_CoView!E84</f>
        <v>Company view - PR14 BYR Land sales RCV adjustment in 2022-23 FYA prices (Total)</v>
      </c>
      <c r="F258" s="127">
        <f ca="1" xml:space="preserve"> Calc_BYR_CoView!F84</f>
        <v>13.603256836718376</v>
      </c>
      <c r="G258" s="148" t="str">
        <f xml:space="preserve"> Calc_BYR_CoView!G84</f>
        <v>£m</v>
      </c>
    </row>
    <row r="259" spans="1:7" s="110" customFormat="1" outlineLevel="1">
      <c r="A259" s="156"/>
      <c r="B259" s="161"/>
      <c r="C259" s="109"/>
      <c r="D259" s="120"/>
      <c r="E259" s="148">
        <f xml:space="preserve"> Calc_BYR_CoView!E85</f>
        <v>0</v>
      </c>
      <c r="F259" s="127">
        <f xml:space="preserve"> Calc_BYR_CoView!F85</f>
        <v>0</v>
      </c>
      <c r="G259" s="148">
        <f xml:space="preserve"> Calc_BYR_CoView!G85</f>
        <v>0</v>
      </c>
    </row>
    <row r="260" spans="1:7" s="110" customFormat="1" outlineLevel="1">
      <c r="A260" s="156"/>
      <c r="B260" s="161" t="s">
        <v>1361</v>
      </c>
      <c r="C260" s="109"/>
      <c r="D260" s="120"/>
      <c r="E260" s="148" t="str">
        <f xml:space="preserve"> Calc_BYR_CoView!E86</f>
        <v>Company view - PR14 BYR RPI-CPIH wedge RCV adjustment in 2022-23 FYA prices (WR)</v>
      </c>
      <c r="F260" s="127">
        <f ca="1" xml:space="preserve"> Calc_BYR_CoView!F86</f>
        <v>1.0566667999360306</v>
      </c>
      <c r="G260" s="148" t="str">
        <f xml:space="preserve"> Calc_BYR_CoView!G86</f>
        <v>£m</v>
      </c>
    </row>
    <row r="261" spans="1:7" s="110" customFormat="1" outlineLevel="1">
      <c r="A261" s="156"/>
      <c r="B261" s="161" t="s">
        <v>1362</v>
      </c>
      <c r="C261" s="109"/>
      <c r="D261" s="120"/>
      <c r="E261" s="148" t="str">
        <f xml:space="preserve"> Calc_BYR_CoView!E87</f>
        <v>Company view - PR14 BYR RPI-CPIH wedge RCV adjustment in 2022-23 FYA prices (WN)</v>
      </c>
      <c r="F261" s="127">
        <f ca="1" xml:space="preserve"> Calc_BYR_CoView!F87</f>
        <v>21.13569726531265</v>
      </c>
      <c r="G261" s="148" t="str">
        <f xml:space="preserve"> Calc_BYR_CoView!G87</f>
        <v>£m</v>
      </c>
    </row>
    <row r="262" spans="1:7" s="110" customFormat="1" outlineLevel="1">
      <c r="A262" s="156"/>
      <c r="B262" s="161" t="s">
        <v>1363</v>
      </c>
      <c r="C262" s="109"/>
      <c r="D262" s="120"/>
      <c r="E262" s="148" t="str">
        <f xml:space="preserve"> Calc_BYR_CoView!E88</f>
        <v>Company view - PR14 BYR RPI-CPIH wedge RCV adjustment in 2022-23 FYA prices (WWN)</v>
      </c>
      <c r="F262" s="127">
        <f ca="1" xml:space="preserve"> Calc_BYR_CoView!F88</f>
        <v>28.061292179753718</v>
      </c>
      <c r="G262" s="148" t="str">
        <f xml:space="preserve"> Calc_BYR_CoView!G88</f>
        <v>£m</v>
      </c>
    </row>
    <row r="263" spans="1:7" s="110" customFormat="1" outlineLevel="1">
      <c r="A263" s="156"/>
      <c r="B263" s="161" t="s">
        <v>1364</v>
      </c>
      <c r="C263" s="109"/>
      <c r="D263" s="120"/>
      <c r="E263" s="148" t="str">
        <f xml:space="preserve"> Calc_BYR_CoView!E89</f>
        <v>Company view - PR14 BYR RPI-CPIH wedge RCV adjustment in 2022-23 FYA prices (BR)</v>
      </c>
      <c r="F263" s="127">
        <f ca="1" xml:space="preserve"> Calc_BYR_CoView!F89</f>
        <v>5.4013973292819442</v>
      </c>
      <c r="G263" s="148" t="str">
        <f xml:space="preserve"> Calc_BYR_CoView!G89</f>
        <v>£m</v>
      </c>
    </row>
    <row r="264" spans="1:7" s="110" customFormat="1" outlineLevel="1">
      <c r="A264" s="156"/>
      <c r="B264" s="161" t="s">
        <v>1365</v>
      </c>
      <c r="C264" s="109"/>
      <c r="D264" s="120"/>
      <c r="E264" s="148" t="str">
        <f xml:space="preserve"> Calc_BYR_CoView!E90</f>
        <v>Company view - PR14 BYR RPI-CPIH wedge RCV adjustment in 2022-23 FYA prices (ADDN1)</v>
      </c>
      <c r="F264" s="127">
        <f ca="1" xml:space="preserve"> Calc_BYR_CoView!F90</f>
        <v>4.6635015192707501</v>
      </c>
      <c r="G264" s="148" t="str">
        <f xml:space="preserve"> Calc_BYR_CoView!G90</f>
        <v>£m</v>
      </c>
    </row>
    <row r="265" spans="1:7" s="110" customFormat="1" outlineLevel="1">
      <c r="A265" s="156"/>
      <c r="B265" s="161" t="s">
        <v>1366</v>
      </c>
      <c r="C265" s="109"/>
      <c r="D265" s="120"/>
      <c r="E265" s="148" t="str">
        <f xml:space="preserve"> Calc_BYR_CoView!E91</f>
        <v>Company view - PR14 BYR RPI-CPIH wedge RCV adjustment in 2022-23 FYA prices (ADDN2)</v>
      </c>
      <c r="F265" s="127">
        <f ca="1" xml:space="preserve"> Calc_BYR_CoView!F91</f>
        <v>0</v>
      </c>
      <c r="G265" s="148" t="str">
        <f xml:space="preserve"> Calc_BYR_CoView!G91</f>
        <v>£m</v>
      </c>
    </row>
    <row r="266" spans="1:7" s="110" customFormat="1" outlineLevel="1">
      <c r="A266" s="156"/>
      <c r="B266" s="161" t="s">
        <v>1367</v>
      </c>
      <c r="C266" s="109"/>
      <c r="D266" s="120"/>
      <c r="E266" s="148" t="str">
        <f xml:space="preserve"> Calc_BYR_CoView!E92</f>
        <v>Company view - PR14 BYR RPI-CPIH wedge RCV adjustment in 2022-23 FYA prices (Total)</v>
      </c>
      <c r="F266" s="127">
        <f ca="1" xml:space="preserve"> Calc_BYR_CoView!F92</f>
        <v>60.318555093555098</v>
      </c>
      <c r="G266" s="148" t="str">
        <f xml:space="preserve"> Calc_BYR_CoView!G92</f>
        <v>£m</v>
      </c>
    </row>
    <row r="267" spans="1:7" s="110" customFormat="1" outlineLevel="1">
      <c r="A267" s="156"/>
      <c r="B267" s="161"/>
      <c r="C267" s="109"/>
      <c r="D267" s="120"/>
      <c r="E267" s="148">
        <f xml:space="preserve"> Calc_BYR_CoView!E93</f>
        <v>0</v>
      </c>
      <c r="F267" s="127">
        <f xml:space="preserve"> Calc_BYR_CoView!F93</f>
        <v>0</v>
      </c>
      <c r="G267" s="148">
        <f xml:space="preserve"> Calc_BYR_CoView!G93</f>
        <v>0</v>
      </c>
    </row>
    <row r="268" spans="1:7" s="110" customFormat="1" outlineLevel="1">
      <c r="A268" s="156"/>
      <c r="B268" s="161" t="s">
        <v>1368</v>
      </c>
      <c r="C268" s="109"/>
      <c r="D268" s="120"/>
      <c r="E268" s="148" t="str">
        <f xml:space="preserve"> Calc_BYR_CoView!E94</f>
        <v>Company view - PR14 BYR Other RCV adjustment in 2022-23 FYA prices (WR)</v>
      </c>
      <c r="F268" s="127">
        <f ca="1" xml:space="preserve"> Calc_BYR_CoView!F94</f>
        <v>0</v>
      </c>
      <c r="G268" s="148" t="str">
        <f xml:space="preserve"> Calc_BYR_CoView!G94</f>
        <v>£m</v>
      </c>
    </row>
    <row r="269" spans="1:7" s="110" customFormat="1" outlineLevel="1">
      <c r="A269" s="156"/>
      <c r="B269" s="161" t="s">
        <v>1369</v>
      </c>
      <c r="C269" s="109"/>
      <c r="D269" s="120"/>
      <c r="E269" s="148" t="str">
        <f xml:space="preserve"> Calc_BYR_CoView!E95</f>
        <v>Company view - PR14 BYR Other RCV adjustment in 2022-23 FYA prices (WN)</v>
      </c>
      <c r="F269" s="127">
        <f ca="1" xml:space="preserve"> Calc_BYR_CoView!F95</f>
        <v>0</v>
      </c>
      <c r="G269" s="148" t="str">
        <f xml:space="preserve"> Calc_BYR_CoView!G95</f>
        <v>£m</v>
      </c>
    </row>
    <row r="270" spans="1:7" s="110" customFormat="1" outlineLevel="1">
      <c r="A270" s="156"/>
      <c r="B270" s="161" t="s">
        <v>1370</v>
      </c>
      <c r="C270" s="109"/>
      <c r="D270" s="120"/>
      <c r="E270" s="148" t="str">
        <f xml:space="preserve"> Calc_BYR_CoView!E96</f>
        <v>Company view - PR14 BYR Other RCV adjustment in 2022-23 FYA prices (WWN)</v>
      </c>
      <c r="F270" s="127">
        <f ca="1" xml:space="preserve"> Calc_BYR_CoView!F96</f>
        <v>-9.6788317607548375</v>
      </c>
      <c r="G270" s="148" t="str">
        <f xml:space="preserve"> Calc_BYR_CoView!G96</f>
        <v>£m</v>
      </c>
    </row>
    <row r="271" spans="1:7" s="110" customFormat="1" outlineLevel="1">
      <c r="A271" s="156"/>
      <c r="B271" s="161" t="s">
        <v>1371</v>
      </c>
      <c r="C271" s="109"/>
      <c r="D271" s="120"/>
      <c r="E271" s="148" t="str">
        <f xml:space="preserve"> Calc_BYR_CoView!E97</f>
        <v>Company view - PR14 BYR Other RCV adjustment in 2022-23 FYA prices (BR)</v>
      </c>
      <c r="F271" s="127">
        <f xml:space="preserve"> Calc_BYR_CoView!F97</f>
        <v>0</v>
      </c>
      <c r="G271" s="148" t="str">
        <f xml:space="preserve"> Calc_BYR_CoView!G97</f>
        <v>£m</v>
      </c>
    </row>
    <row r="272" spans="1:7" s="110" customFormat="1" outlineLevel="1">
      <c r="A272" s="156"/>
      <c r="B272" s="161" t="s">
        <v>1372</v>
      </c>
      <c r="C272" s="109"/>
      <c r="D272" s="120"/>
      <c r="E272" s="148" t="str">
        <f xml:space="preserve"> Calc_BYR_CoView!E98</f>
        <v>Company view - PR14 BYR Other RCV adjustment in 2022-23 FYA prices (ADDN1)</v>
      </c>
      <c r="F272" s="127">
        <f ca="1" xml:space="preserve"> Calc_BYR_CoView!F98</f>
        <v>0</v>
      </c>
      <c r="G272" s="148" t="str">
        <f xml:space="preserve"> Calc_BYR_CoView!G98</f>
        <v>£m</v>
      </c>
    </row>
    <row r="273" spans="1:707" s="110" customFormat="1" outlineLevel="1">
      <c r="A273" s="156"/>
      <c r="B273" s="161" t="s">
        <v>1373</v>
      </c>
      <c r="C273" s="109"/>
      <c r="D273" s="120"/>
      <c r="E273" s="148" t="str">
        <f xml:space="preserve"> Calc_BYR_CoView!E99</f>
        <v>Company view - PR14 BYR Other RCV adjustment in 2022-23 FYA prices (ADDN2)</v>
      </c>
      <c r="F273" s="127">
        <f ca="1" xml:space="preserve"> Calc_BYR_CoView!F99</f>
        <v>0</v>
      </c>
      <c r="G273" s="148" t="str">
        <f xml:space="preserve"> Calc_BYR_CoView!G99</f>
        <v>£m</v>
      </c>
    </row>
    <row r="274" spans="1:707" s="110" customFormat="1" outlineLevel="1">
      <c r="A274" s="156"/>
      <c r="B274" s="161" t="s">
        <v>1374</v>
      </c>
      <c r="C274" s="109"/>
      <c r="D274" s="120"/>
      <c r="E274" s="148" t="str">
        <f xml:space="preserve"> Calc_BYR_CoView!E100</f>
        <v>Company view - PR14 BYR Other RCV adjustment in 2022-23 FYA prices (Total)</v>
      </c>
      <c r="F274" s="127">
        <f ca="1" xml:space="preserve"> Calc_BYR_CoView!F100</f>
        <v>-9.6788317607548375</v>
      </c>
      <c r="G274" s="148" t="str">
        <f xml:space="preserve"> Calc_BYR_CoView!G100</f>
        <v>£m</v>
      </c>
    </row>
    <row r="275" spans="1:707" s="110" customFormat="1" outlineLevel="1">
      <c r="A275" s="156"/>
      <c r="B275" s="161"/>
      <c r="C275" s="109"/>
      <c r="D275" s="120"/>
      <c r="E275" s="148">
        <f xml:space="preserve"> Calc_BYR_CoView!E101</f>
        <v>0</v>
      </c>
      <c r="F275" s="127">
        <f xml:space="preserve"> Calc_BYR_CoView!F101</f>
        <v>0</v>
      </c>
      <c r="G275" s="148">
        <f xml:space="preserve"> Calc_BYR_CoView!G101</f>
        <v>0</v>
      </c>
    </row>
    <row r="276" spans="1:707" s="110" customFormat="1" outlineLevel="1">
      <c r="A276" s="156"/>
      <c r="B276" s="161" t="s">
        <v>1375</v>
      </c>
      <c r="C276" s="109"/>
      <c r="D276" s="120"/>
      <c r="E276" s="148" t="str">
        <f xml:space="preserve"> Calc_BYR_CoView!E102</f>
        <v>Company view - PR14 IFRS16 RCV adjustment in 2022-23 FYA prices (WR)</v>
      </c>
      <c r="F276" s="127">
        <f ca="1" xml:space="preserve"> Calc_BYR_CoView!F102</f>
        <v>0</v>
      </c>
      <c r="G276" s="148" t="str">
        <f xml:space="preserve"> Calc_BYR_CoView!G102</f>
        <v>£m</v>
      </c>
    </row>
    <row r="277" spans="1:707" s="110" customFormat="1" outlineLevel="1">
      <c r="A277" s="156"/>
      <c r="B277" s="161" t="s">
        <v>1376</v>
      </c>
      <c r="C277" s="109"/>
      <c r="D277" s="120"/>
      <c r="E277" s="148" t="str">
        <f xml:space="preserve"> Calc_BYR_CoView!E103</f>
        <v>Company view - PR14 IFRS16 RCV adjustment in 2022-23 FYA prices (WN)</v>
      </c>
      <c r="F277" s="127">
        <f ca="1" xml:space="preserve"> Calc_BYR_CoView!F103</f>
        <v>0</v>
      </c>
      <c r="G277" s="148" t="str">
        <f xml:space="preserve"> Calc_BYR_CoView!G103</f>
        <v>£m</v>
      </c>
    </row>
    <row r="278" spans="1:707" s="110" customFormat="1" outlineLevel="1">
      <c r="A278" s="156"/>
      <c r="B278" s="161" t="s">
        <v>1377</v>
      </c>
      <c r="C278" s="109"/>
      <c r="D278" s="120"/>
      <c r="E278" s="148" t="str">
        <f xml:space="preserve"> Calc_BYR_CoView!E104</f>
        <v>Company view - PR14 IFRS16 RCV adjustment in 2022-23 FYA prices (WWN)</v>
      </c>
      <c r="F278" s="127">
        <f ca="1" xml:space="preserve"> Calc_BYR_CoView!F104</f>
        <v>0</v>
      </c>
      <c r="G278" s="148" t="str">
        <f xml:space="preserve"> Calc_BYR_CoView!G104</f>
        <v>£m</v>
      </c>
    </row>
    <row r="279" spans="1:707" s="110" customFormat="1" outlineLevel="1">
      <c r="A279" s="156"/>
      <c r="B279" s="161" t="s">
        <v>1378</v>
      </c>
      <c r="C279" s="109"/>
      <c r="D279" s="120"/>
      <c r="E279" s="148" t="str">
        <f xml:space="preserve"> Calc_BYR_CoView!E105</f>
        <v>Company view - PR14 IFRS16 RCV adjustment in 2022-23 FYA prices (BR)</v>
      </c>
      <c r="F279" s="127">
        <f ca="1" xml:space="preserve"> Calc_BYR_CoView!F105</f>
        <v>0</v>
      </c>
      <c r="G279" s="148" t="str">
        <f xml:space="preserve"> Calc_BYR_CoView!G105</f>
        <v>£m</v>
      </c>
    </row>
    <row r="280" spans="1:707" s="110" customFormat="1" outlineLevel="1">
      <c r="A280" s="156"/>
      <c r="B280" s="161" t="s">
        <v>1379</v>
      </c>
      <c r="C280" s="109"/>
      <c r="D280" s="120"/>
      <c r="E280" s="148" t="str">
        <f xml:space="preserve"> Calc_BYR_CoView!E106</f>
        <v>Company view - PR14 IFRS16 RCV adjustment in 2022-23 FYA prices (ADDN1)</v>
      </c>
      <c r="F280" s="127">
        <f ca="1" xml:space="preserve"> Calc_BYR_CoView!F106</f>
        <v>0</v>
      </c>
      <c r="G280" s="148" t="str">
        <f xml:space="preserve"> Calc_BYR_CoView!G106</f>
        <v>£m</v>
      </c>
    </row>
    <row r="281" spans="1:707" s="110" customFormat="1" outlineLevel="1">
      <c r="A281" s="156"/>
      <c r="B281" s="161" t="s">
        <v>1380</v>
      </c>
      <c r="C281" s="109"/>
      <c r="D281" s="120"/>
      <c r="E281" s="148" t="str">
        <f xml:space="preserve"> Calc_BYR_CoView!E107</f>
        <v>Company view - PR14 IFRS16 RCV adjustment in 2022-23 FYA prices (ADDN2)</v>
      </c>
      <c r="F281" s="127">
        <f ca="1" xml:space="preserve"> Calc_BYR_CoView!F107</f>
        <v>0</v>
      </c>
      <c r="G281" s="148" t="str">
        <f xml:space="preserve"> Calc_BYR_CoView!G107</f>
        <v>£m</v>
      </c>
    </row>
    <row r="282" spans="1:707" s="110" customFormat="1" outlineLevel="1">
      <c r="A282" s="156"/>
      <c r="B282" s="161" t="s">
        <v>1381</v>
      </c>
      <c r="C282" s="109"/>
      <c r="D282" s="120"/>
      <c r="E282" s="148" t="str">
        <f xml:space="preserve"> Calc_BYR_CoView!E108</f>
        <v>Company view - PR14 IFRS16 RCV adjustment in 2022-23 FYA prices (Total)</v>
      </c>
      <c r="F282" s="127">
        <f ca="1" xml:space="preserve"> Calc_BYR_CoView!F108</f>
        <v>0</v>
      </c>
      <c r="G282" s="148" t="str">
        <f xml:space="preserve"> Calc_BYR_CoView!G108</f>
        <v>£m</v>
      </c>
    </row>
    <row r="283" spans="1:707" s="148" customFormat="1" outlineLevel="1">
      <c r="A283" s="161"/>
      <c r="B283" s="161"/>
      <c r="C283" s="258"/>
      <c r="D283" s="259"/>
    </row>
    <row r="284" spans="1:707" s="118" customFormat="1">
      <c r="A284" s="10"/>
      <c r="B284" s="10"/>
      <c r="C284" s="19"/>
      <c r="D284" s="65"/>
      <c r="E284" s="24"/>
      <c r="F284" s="125"/>
      <c r="G284" s="24"/>
      <c r="H284" s="24"/>
      <c r="I284" s="24"/>
    </row>
    <row r="285" spans="1:707" s="19" customFormat="1">
      <c r="A285" s="10"/>
      <c r="B285" s="10" t="s">
        <v>90</v>
      </c>
      <c r="D285" s="65"/>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4"/>
      <c r="DD285" s="24"/>
      <c r="DE285" s="24"/>
      <c r="DF285" s="24"/>
      <c r="DG285" s="24"/>
      <c r="DH285" s="24"/>
      <c r="DI285" s="24"/>
      <c r="DJ285" s="24"/>
      <c r="DK285" s="24"/>
      <c r="DL285" s="24"/>
      <c r="DM285" s="24"/>
      <c r="DN285" s="24"/>
      <c r="DO285" s="24"/>
      <c r="DP285" s="24"/>
      <c r="DQ285" s="24"/>
      <c r="DR285" s="24"/>
      <c r="DS285" s="24"/>
      <c r="DT285" s="24"/>
      <c r="DU285" s="24"/>
      <c r="DV285" s="24"/>
      <c r="DW285" s="24"/>
      <c r="DX285" s="24"/>
      <c r="DY285" s="24"/>
      <c r="DZ285" s="24"/>
      <c r="EA285" s="24"/>
      <c r="EB285" s="24"/>
      <c r="EC285" s="24"/>
      <c r="ED285" s="24"/>
      <c r="EE285" s="24"/>
      <c r="EF285" s="24"/>
      <c r="EG285" s="24"/>
      <c r="EH285" s="24"/>
      <c r="EI285" s="24"/>
      <c r="EJ285" s="24"/>
      <c r="EK285" s="24"/>
      <c r="EL285" s="24"/>
      <c r="EM285" s="24"/>
      <c r="EN285" s="24"/>
      <c r="EO285" s="24"/>
      <c r="EP285" s="24"/>
      <c r="EQ285" s="24"/>
      <c r="ER285" s="24"/>
      <c r="ES285" s="24"/>
      <c r="ET285" s="24"/>
      <c r="EU285" s="24"/>
      <c r="EV285" s="24"/>
      <c r="EW285" s="24"/>
      <c r="EX285" s="24"/>
      <c r="EY285" s="24"/>
      <c r="EZ285" s="24"/>
      <c r="FA285" s="24"/>
      <c r="FB285" s="24"/>
      <c r="FC285" s="24"/>
      <c r="FD285" s="24"/>
      <c r="FE285" s="24"/>
      <c r="FF285" s="24"/>
      <c r="FG285" s="24"/>
      <c r="FH285" s="24"/>
      <c r="FI285" s="24"/>
      <c r="FJ285" s="24"/>
      <c r="FK285" s="24"/>
      <c r="FL285" s="24"/>
      <c r="FM285" s="24"/>
      <c r="FN285" s="24"/>
      <c r="FO285" s="24"/>
      <c r="FP285" s="24"/>
      <c r="FQ285" s="24"/>
      <c r="FR285" s="24"/>
      <c r="FS285" s="24"/>
      <c r="FT285" s="24"/>
      <c r="FU285" s="24"/>
      <c r="FV285" s="24"/>
      <c r="FW285" s="24"/>
      <c r="FX285" s="24"/>
      <c r="FY285" s="24"/>
      <c r="FZ285" s="24"/>
      <c r="GA285" s="24"/>
      <c r="GB285" s="24"/>
      <c r="GC285" s="24"/>
      <c r="GD285" s="24"/>
      <c r="GE285" s="24"/>
      <c r="GF285" s="24"/>
      <c r="GG285" s="24"/>
      <c r="GH285" s="24"/>
      <c r="GI285" s="24"/>
      <c r="GJ285" s="24"/>
      <c r="GK285" s="24"/>
      <c r="GL285" s="24"/>
      <c r="GM285" s="24"/>
      <c r="GN285" s="24"/>
      <c r="GO285" s="24"/>
      <c r="GP285" s="24"/>
      <c r="GQ285" s="24"/>
      <c r="GR285" s="24"/>
      <c r="GS285" s="24"/>
      <c r="GT285" s="24"/>
      <c r="GU285" s="24"/>
      <c r="GV285" s="24"/>
      <c r="GW285" s="24"/>
      <c r="GX285" s="24"/>
      <c r="GY285" s="24"/>
      <c r="GZ285" s="24"/>
      <c r="HA285" s="24"/>
      <c r="HB285" s="24"/>
      <c r="HC285" s="24"/>
      <c r="HD285" s="24"/>
      <c r="HE285" s="24"/>
      <c r="HF285" s="24"/>
      <c r="HG285" s="24"/>
      <c r="HH285" s="24"/>
      <c r="HI285" s="24"/>
      <c r="HJ285" s="24"/>
      <c r="HK285" s="24"/>
      <c r="HL285" s="24"/>
      <c r="HM285" s="24"/>
      <c r="HN285" s="24"/>
      <c r="HO285" s="24"/>
      <c r="HP285" s="24"/>
      <c r="HQ285" s="24"/>
      <c r="HR285" s="24"/>
      <c r="HS285" s="24"/>
      <c r="HT285" s="24"/>
      <c r="HU285" s="24"/>
      <c r="HV285" s="24"/>
      <c r="HW285" s="24"/>
      <c r="HX285" s="24"/>
      <c r="HY285" s="24"/>
      <c r="HZ285" s="24"/>
      <c r="IA285" s="24"/>
      <c r="IB285" s="24"/>
      <c r="IC285" s="24"/>
      <c r="ID285" s="24"/>
      <c r="IE285" s="24"/>
      <c r="IF285" s="24"/>
      <c r="IG285" s="24"/>
      <c r="IH285" s="24"/>
      <c r="II285" s="24"/>
      <c r="IJ285" s="24"/>
      <c r="IK285" s="24"/>
      <c r="IL285" s="24"/>
      <c r="IM285" s="24"/>
      <c r="IN285" s="24"/>
      <c r="IO285" s="24"/>
      <c r="IP285" s="24"/>
      <c r="IQ285" s="24"/>
      <c r="IR285" s="24"/>
      <c r="IS285" s="24"/>
      <c r="IT285" s="24"/>
      <c r="IU285" s="24"/>
      <c r="IV285" s="24"/>
      <c r="IW285" s="24"/>
      <c r="IX285" s="24"/>
      <c r="IY285" s="24"/>
      <c r="IZ285" s="24"/>
      <c r="JA285" s="24"/>
      <c r="JB285" s="24"/>
      <c r="JC285" s="24"/>
      <c r="JD285" s="24"/>
      <c r="JE285" s="24"/>
      <c r="JF285" s="24"/>
      <c r="JG285" s="24"/>
      <c r="JH285" s="24"/>
      <c r="JI285" s="24"/>
      <c r="JJ285" s="24"/>
      <c r="JK285" s="24"/>
      <c r="JL285" s="24"/>
      <c r="JM285" s="24"/>
      <c r="JN285" s="24"/>
      <c r="JO285" s="24"/>
      <c r="JP285" s="24"/>
      <c r="JQ285" s="24"/>
      <c r="JR285" s="24"/>
      <c r="JS285" s="24"/>
      <c r="JT285" s="24"/>
      <c r="JU285" s="24"/>
      <c r="JV285" s="24"/>
      <c r="JW285" s="24"/>
      <c r="JX285" s="24"/>
      <c r="JY285" s="24"/>
      <c r="JZ285" s="24"/>
      <c r="KA285" s="24"/>
      <c r="KB285" s="24"/>
      <c r="KC285" s="24"/>
      <c r="KD285" s="24"/>
      <c r="KE285" s="24"/>
      <c r="KF285" s="24"/>
      <c r="KG285" s="24"/>
      <c r="KH285" s="24"/>
      <c r="KI285" s="24"/>
      <c r="KJ285" s="24"/>
      <c r="KK285" s="24"/>
      <c r="KL285" s="24"/>
      <c r="KM285" s="24"/>
      <c r="KN285" s="24"/>
      <c r="KO285" s="24"/>
      <c r="KP285" s="24"/>
      <c r="KQ285" s="24"/>
      <c r="KR285" s="24"/>
      <c r="KS285" s="24"/>
      <c r="KT285" s="24"/>
      <c r="KU285" s="24"/>
      <c r="KV285" s="24"/>
      <c r="KW285" s="24"/>
      <c r="KX285" s="24"/>
      <c r="KY285" s="24"/>
      <c r="KZ285" s="24"/>
      <c r="LA285" s="24"/>
      <c r="LB285" s="24"/>
      <c r="LC285" s="24"/>
      <c r="LD285" s="24"/>
      <c r="LE285" s="24"/>
      <c r="LF285" s="24"/>
      <c r="LG285" s="24"/>
      <c r="LH285" s="24"/>
      <c r="LI285" s="24"/>
      <c r="LJ285" s="24"/>
      <c r="LK285" s="24"/>
      <c r="LL285" s="24"/>
      <c r="LM285" s="24"/>
      <c r="LN285" s="24"/>
      <c r="LO285" s="24"/>
      <c r="LP285" s="24"/>
      <c r="LQ285" s="24"/>
      <c r="LR285" s="24"/>
      <c r="LS285" s="24"/>
      <c r="LT285" s="24"/>
      <c r="LU285" s="24"/>
      <c r="LV285" s="24"/>
      <c r="LW285" s="24"/>
      <c r="LX285" s="24"/>
      <c r="LY285" s="24"/>
      <c r="LZ285" s="24"/>
      <c r="MA285" s="24"/>
      <c r="MB285" s="24"/>
      <c r="MC285" s="24"/>
      <c r="MD285" s="24"/>
      <c r="ME285" s="24"/>
      <c r="MF285" s="24"/>
      <c r="MG285" s="24"/>
      <c r="MH285" s="24"/>
      <c r="MI285" s="24"/>
      <c r="MJ285" s="24"/>
      <c r="MK285" s="24"/>
      <c r="ML285" s="24"/>
      <c r="MM285" s="24"/>
      <c r="MN285" s="24"/>
      <c r="MO285" s="24"/>
      <c r="MP285" s="24"/>
      <c r="MQ285" s="24"/>
      <c r="MR285" s="24"/>
      <c r="MS285" s="24"/>
      <c r="MT285" s="24"/>
      <c r="MU285" s="24"/>
      <c r="MV285" s="24"/>
      <c r="MW285" s="24"/>
      <c r="MX285" s="24"/>
      <c r="MY285" s="24"/>
      <c r="MZ285" s="24"/>
      <c r="NA285" s="24"/>
      <c r="NB285" s="24"/>
      <c r="NC285" s="24"/>
      <c r="ND285" s="24"/>
      <c r="NE285" s="24"/>
      <c r="NF285" s="24"/>
      <c r="NG285" s="24"/>
      <c r="NH285" s="24"/>
      <c r="NI285" s="24"/>
      <c r="NJ285" s="24"/>
      <c r="NK285" s="24"/>
      <c r="NL285" s="24"/>
      <c r="NM285" s="24"/>
      <c r="NN285" s="24"/>
      <c r="NO285" s="24"/>
      <c r="NP285" s="24"/>
      <c r="NQ285" s="24"/>
      <c r="NR285" s="24"/>
      <c r="NS285" s="24"/>
      <c r="NT285" s="24"/>
      <c r="NU285" s="24"/>
      <c r="NV285" s="24"/>
      <c r="NW285" s="24"/>
      <c r="NX285" s="24"/>
      <c r="NY285" s="24"/>
      <c r="NZ285" s="24"/>
      <c r="OA285" s="24"/>
      <c r="OB285" s="24"/>
      <c r="OC285" s="24"/>
      <c r="OD285" s="24"/>
      <c r="OE285" s="24"/>
      <c r="OF285" s="24"/>
      <c r="OG285" s="24"/>
      <c r="OH285" s="24"/>
      <c r="OI285" s="24"/>
      <c r="OJ285" s="24"/>
      <c r="OK285" s="24"/>
      <c r="OL285" s="24"/>
      <c r="OM285" s="24"/>
      <c r="ON285" s="24"/>
      <c r="OO285" s="24"/>
      <c r="OP285" s="24"/>
      <c r="OQ285" s="24"/>
      <c r="OR285" s="24"/>
      <c r="OS285" s="24"/>
      <c r="OT285" s="24"/>
      <c r="OU285" s="24"/>
      <c r="OV285" s="24"/>
      <c r="OW285" s="24"/>
      <c r="OX285" s="24"/>
      <c r="OY285" s="24"/>
      <c r="OZ285" s="24"/>
      <c r="PA285" s="24"/>
      <c r="PB285" s="24"/>
      <c r="PC285" s="24"/>
      <c r="PD285" s="24"/>
      <c r="PE285" s="24"/>
      <c r="PF285" s="24"/>
      <c r="PG285" s="24"/>
      <c r="PH285" s="24"/>
      <c r="PI285" s="24"/>
      <c r="PJ285" s="24"/>
      <c r="PK285" s="24"/>
      <c r="PL285" s="24"/>
      <c r="PM285" s="24"/>
      <c r="PN285" s="24"/>
      <c r="PO285" s="24"/>
      <c r="PP285" s="24"/>
      <c r="PQ285" s="24"/>
      <c r="PR285" s="24"/>
      <c r="PS285" s="24"/>
      <c r="PT285" s="24"/>
      <c r="PU285" s="24"/>
      <c r="PV285" s="24"/>
      <c r="PW285" s="24"/>
      <c r="PX285" s="24"/>
      <c r="PY285" s="24"/>
      <c r="PZ285" s="24"/>
      <c r="QA285" s="24"/>
      <c r="QB285" s="24"/>
      <c r="QC285" s="24"/>
      <c r="QD285" s="24"/>
      <c r="QE285" s="24"/>
      <c r="QF285" s="24"/>
      <c r="QG285" s="24"/>
      <c r="QH285" s="24"/>
      <c r="QI285" s="24"/>
      <c r="QJ285" s="24"/>
      <c r="QK285" s="24"/>
      <c r="QL285" s="24"/>
      <c r="QM285" s="24"/>
      <c r="QN285" s="24"/>
      <c r="QO285" s="24"/>
      <c r="QP285" s="24"/>
      <c r="QQ285" s="24"/>
      <c r="QR285" s="24"/>
      <c r="QS285" s="24"/>
      <c r="QT285" s="24"/>
      <c r="QU285" s="24"/>
      <c r="QV285" s="24"/>
      <c r="QW285" s="24"/>
      <c r="QX285" s="24"/>
      <c r="QY285" s="24"/>
      <c r="QZ285" s="24"/>
      <c r="RA285" s="24"/>
      <c r="RB285" s="24"/>
      <c r="RC285" s="24"/>
      <c r="RD285" s="24"/>
      <c r="RE285" s="24"/>
      <c r="RF285" s="24"/>
      <c r="RG285" s="24"/>
      <c r="RH285" s="24"/>
      <c r="RI285" s="24"/>
      <c r="RJ285" s="24"/>
      <c r="RK285" s="24"/>
      <c r="RL285" s="24"/>
      <c r="RM285" s="24"/>
      <c r="RN285" s="24"/>
      <c r="RO285" s="24"/>
      <c r="RP285" s="24"/>
      <c r="RQ285" s="24"/>
      <c r="RR285" s="24"/>
      <c r="RS285" s="24"/>
      <c r="RT285" s="24"/>
      <c r="RU285" s="24"/>
      <c r="RV285" s="24"/>
      <c r="RW285" s="24"/>
      <c r="RX285" s="24"/>
      <c r="RY285" s="24"/>
      <c r="RZ285" s="24"/>
      <c r="SA285" s="24"/>
      <c r="SB285" s="24"/>
      <c r="SC285" s="24"/>
      <c r="SD285" s="24"/>
      <c r="SE285" s="24"/>
      <c r="SF285" s="24"/>
      <c r="SG285" s="24"/>
      <c r="SH285" s="24"/>
      <c r="SI285" s="24"/>
      <c r="SJ285" s="24"/>
      <c r="SK285" s="24"/>
      <c r="SL285" s="24"/>
      <c r="SM285" s="24"/>
      <c r="SN285" s="24"/>
      <c r="SO285" s="24"/>
      <c r="SP285" s="24"/>
      <c r="SQ285" s="24"/>
      <c r="SR285" s="24"/>
      <c r="SS285" s="24"/>
      <c r="ST285" s="24"/>
      <c r="SU285" s="24"/>
      <c r="SV285" s="24"/>
      <c r="SW285" s="24"/>
      <c r="SX285" s="24"/>
      <c r="SY285" s="24"/>
      <c r="SZ285" s="24"/>
      <c r="TA285" s="24"/>
      <c r="TB285" s="24"/>
      <c r="TC285" s="24"/>
      <c r="TD285" s="24"/>
      <c r="TE285" s="24"/>
      <c r="TF285" s="24"/>
      <c r="TG285" s="24"/>
      <c r="TH285" s="24"/>
      <c r="TI285" s="24"/>
      <c r="TJ285" s="24"/>
      <c r="TK285" s="24"/>
      <c r="TL285" s="24"/>
      <c r="TM285" s="24"/>
      <c r="TN285" s="24"/>
      <c r="TO285" s="24"/>
      <c r="TP285" s="24"/>
      <c r="TQ285" s="24"/>
      <c r="TR285" s="24"/>
      <c r="TS285" s="24"/>
      <c r="TT285" s="24"/>
      <c r="TU285" s="24"/>
      <c r="TV285" s="24"/>
      <c r="TW285" s="24"/>
      <c r="TX285" s="24"/>
      <c r="TY285" s="24"/>
      <c r="TZ285" s="24"/>
      <c r="UA285" s="24"/>
      <c r="UB285" s="24"/>
      <c r="UC285" s="24"/>
      <c r="UD285" s="24"/>
      <c r="UE285" s="24"/>
      <c r="UF285" s="24"/>
      <c r="UG285" s="24"/>
      <c r="UH285" s="24"/>
      <c r="UI285" s="24"/>
      <c r="UJ285" s="24"/>
      <c r="UK285" s="24"/>
      <c r="UL285" s="24"/>
      <c r="UM285" s="24"/>
      <c r="UN285" s="24"/>
      <c r="UO285" s="24"/>
      <c r="UP285" s="24"/>
      <c r="UQ285" s="24"/>
      <c r="UR285" s="24"/>
      <c r="US285" s="24"/>
      <c r="UT285" s="24"/>
      <c r="UU285" s="24"/>
      <c r="UV285" s="24"/>
      <c r="UW285" s="24"/>
      <c r="UX285" s="24"/>
      <c r="UY285" s="24"/>
      <c r="UZ285" s="24"/>
      <c r="VA285" s="24"/>
      <c r="VB285" s="24"/>
      <c r="VC285" s="24"/>
      <c r="VD285" s="24"/>
      <c r="VE285" s="24"/>
      <c r="VF285" s="24"/>
      <c r="VG285" s="24"/>
      <c r="VH285" s="24"/>
      <c r="VI285" s="24"/>
      <c r="VJ285" s="24"/>
      <c r="VK285" s="24"/>
      <c r="VL285" s="24"/>
      <c r="VM285" s="24"/>
      <c r="VN285" s="24"/>
      <c r="VO285" s="24"/>
      <c r="VP285" s="24"/>
      <c r="VQ285" s="24"/>
      <c r="VR285" s="24"/>
      <c r="VS285" s="24"/>
      <c r="VT285" s="24"/>
      <c r="VU285" s="24"/>
      <c r="VV285" s="24"/>
      <c r="VW285" s="24"/>
      <c r="VX285" s="24"/>
      <c r="VY285" s="24"/>
      <c r="VZ285" s="24"/>
      <c r="WA285" s="24"/>
      <c r="WB285" s="24"/>
      <c r="WC285" s="24"/>
      <c r="WD285" s="24"/>
      <c r="WE285" s="24"/>
      <c r="WF285" s="24"/>
      <c r="WG285" s="24"/>
      <c r="WH285" s="24"/>
      <c r="WI285" s="24"/>
      <c r="WJ285" s="24"/>
      <c r="WK285" s="24"/>
      <c r="WL285" s="24"/>
      <c r="WM285" s="24"/>
      <c r="WN285" s="24"/>
      <c r="WO285" s="24"/>
      <c r="WP285" s="24"/>
      <c r="WQ285" s="24"/>
      <c r="WR285" s="24"/>
      <c r="WS285" s="24"/>
      <c r="WT285" s="24"/>
      <c r="WU285" s="24"/>
      <c r="WV285" s="24"/>
      <c r="WW285" s="24"/>
      <c r="WX285" s="24"/>
      <c r="WY285" s="24"/>
      <c r="WZ285" s="24"/>
      <c r="XA285" s="24"/>
      <c r="XB285" s="24"/>
      <c r="XC285" s="24"/>
      <c r="XD285" s="24"/>
      <c r="XE285" s="24"/>
      <c r="XF285" s="24"/>
      <c r="XG285" s="24"/>
      <c r="XH285" s="24"/>
      <c r="XI285" s="24"/>
      <c r="XJ285" s="24"/>
      <c r="XK285" s="24"/>
      <c r="XL285" s="24"/>
      <c r="XM285" s="24"/>
      <c r="XN285" s="24"/>
      <c r="XO285" s="24"/>
      <c r="XP285" s="24"/>
      <c r="XQ285" s="24"/>
      <c r="XR285" s="24"/>
      <c r="XS285" s="24"/>
      <c r="XT285" s="24"/>
      <c r="XU285" s="24"/>
      <c r="XV285" s="24"/>
      <c r="XW285" s="24"/>
      <c r="XX285" s="24"/>
      <c r="XY285" s="24"/>
      <c r="XZ285" s="24"/>
      <c r="YA285" s="24"/>
      <c r="YB285" s="24"/>
      <c r="YC285" s="24"/>
      <c r="YD285" s="24"/>
      <c r="YE285" s="24"/>
      <c r="YF285" s="24"/>
      <c r="YG285" s="24"/>
      <c r="YH285" s="24"/>
      <c r="YI285" s="24"/>
      <c r="YJ285" s="24"/>
      <c r="YK285" s="24"/>
      <c r="YL285" s="24"/>
      <c r="YM285" s="24"/>
      <c r="YN285" s="24"/>
      <c r="YO285" s="24"/>
      <c r="YP285" s="24"/>
      <c r="YQ285" s="24"/>
      <c r="YR285" s="24"/>
      <c r="YS285" s="24"/>
      <c r="YT285" s="24"/>
      <c r="YU285" s="24"/>
      <c r="YV285" s="24"/>
      <c r="YW285" s="24"/>
      <c r="YX285" s="24"/>
      <c r="YY285" s="24"/>
      <c r="YZ285" s="24"/>
      <c r="ZA285" s="24"/>
      <c r="ZB285" s="24"/>
      <c r="ZC285" s="24"/>
      <c r="ZD285" s="24"/>
      <c r="ZE285" s="24"/>
      <c r="ZF285" s="24"/>
      <c r="ZG285" s="24"/>
      <c r="ZH285" s="24"/>
      <c r="ZI285" s="24"/>
      <c r="ZJ285" s="24"/>
      <c r="ZK285" s="24"/>
      <c r="ZL285" s="24"/>
      <c r="ZM285" s="24"/>
      <c r="ZN285" s="24"/>
      <c r="ZO285" s="24"/>
      <c r="ZP285" s="24"/>
      <c r="ZQ285" s="24"/>
      <c r="ZR285" s="24"/>
      <c r="ZS285" s="24"/>
      <c r="ZT285" s="24"/>
      <c r="ZU285" s="24"/>
      <c r="ZV285" s="24"/>
      <c r="ZW285" s="24"/>
      <c r="ZX285" s="24"/>
      <c r="ZY285" s="24"/>
      <c r="ZZ285" s="24"/>
      <c r="AAA285" s="24"/>
      <c r="AAB285" s="24"/>
      <c r="AAC285" s="24"/>
      <c r="AAD285" s="24"/>
      <c r="AAE285" s="24"/>
    </row>
    <row r="286" spans="1:707"/>
    <row r="287" spans="1:707"/>
    <row r="288" spans="1:707"/>
    <row r="289"/>
    <row r="290"/>
    <row r="291"/>
    <row r="292"/>
    <row r="293"/>
    <row r="294"/>
    <row r="295"/>
    <row r="296"/>
    <row r="297"/>
    <row r="298"/>
    <row r="299"/>
    <row r="300"/>
    <row r="301"/>
    <row r="302"/>
    <row r="303"/>
    <row r="304"/>
    <row r="305"/>
    <row r="306"/>
    <row r="307"/>
    <row r="308"/>
    <row r="309"/>
    <row r="310"/>
    <row r="311"/>
    <row r="312"/>
    <row r="313"/>
    <row r="314"/>
    <row r="315"/>
    <row r="316"/>
    <row r="317"/>
    <row r="318"/>
  </sheetData>
  <conditionalFormatting sqref="F2">
    <cfRule type="cellIs" dxfId="26" priority="6" stopIfTrue="1" operator="notEqual">
      <formula>0</formula>
    </cfRule>
    <cfRule type="cellIs" dxfId="25" priority="7" stopIfTrue="1" operator="equal">
      <formula>""</formula>
    </cfRule>
  </conditionalFormatting>
  <conditionalFormatting sqref="J3:GO3">
    <cfRule type="cellIs" dxfId="24" priority="1" operator="equal">
      <formula>"PPA ext."</formula>
    </cfRule>
    <cfRule type="cellIs" dxfId="23" priority="2" operator="equal">
      <formula>"Delay"</formula>
    </cfRule>
    <cfRule type="cellIs" dxfId="22" priority="3" operator="equal">
      <formula>"Fin Close"</formula>
    </cfRule>
    <cfRule type="cellIs" dxfId="21" priority="4" stopIfTrue="1" operator="equal">
      <formula>"Construction"</formula>
    </cfRule>
    <cfRule type="cellIs" dxfId="20" priority="5" stopIfTrue="1" operator="equal">
      <formula>"Operations"</formula>
    </cfRule>
  </conditionalFormatting>
  <conditionalFormatting sqref="GP4:LI4">
    <cfRule type="cellIs" dxfId="19" priority="21" stopIfTrue="1" operator="equal">
      <formula>"Budget"</formula>
    </cfRule>
    <cfRule type="cellIs" dxfId="18" priority="22" stopIfTrue="1" operator="equal">
      <formula>"Actuals"</formula>
    </cfRule>
    <cfRule type="cellIs" dxfId="17" priority="23" stopIfTrue="1" operator="equal">
      <formula>"Forecast"</formula>
    </cfRule>
  </conditionalFormatting>
  <conditionalFormatting sqref="GP4:XFD4">
    <cfRule type="cellIs" dxfId="16" priority="13" operator="equal">
      <formula xml:space="preserve"> "FC/Const."</formula>
    </cfRule>
    <cfRule type="cellIs" dxfId="15" priority="14" operator="equal">
      <formula>"Ops/Post-cont."</formula>
    </cfRule>
    <cfRule type="cellIs" dxfId="14" priority="15" operator="equal">
      <formula>"Const/Ops"</formula>
    </cfRule>
    <cfRule type="cellIs" dxfId="13" priority="16" operator="equal">
      <formula>"Fin-close"</formula>
    </cfRule>
    <cfRule type="cellIs" dxfId="12" priority="17" stopIfTrue="1" operator="equal">
      <formula>"Const"</formula>
    </cfRule>
    <cfRule type="cellIs" dxfId="11" priority="18" stopIfTrue="1" operator="equal">
      <formula>"Ops"</formula>
    </cfRule>
    <cfRule type="cellIs" dxfId="10" priority="19" stopIfTrue="1" operator="equal">
      <formula>"Const"</formula>
    </cfRule>
    <cfRule type="cellIs" dxfId="9" priority="20" stopIfTrue="1" operator="equal">
      <formula>"Ops"</formula>
    </cfRule>
  </conditionalFormatting>
  <pageMargins left="0.70866141732283472" right="0.70866141732283472" top="0.74803149606299213" bottom="0.74803149606299213" header="0.31496062992125984" footer="0.31496062992125984"/>
  <pageSetup paperSize="8" scale="57" fitToHeight="0" orientation="landscape" r:id="rId1"/>
  <headerFooter>
    <oddHeader>&amp;L&amp;F&amp;C&amp;A</oddHeader>
    <oddFooter>&amp;LPrinted on &amp;D at &amp;T&amp;CPage &amp;P of &amp;N&amp;ROfwat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0E4F6-A6EB-433E-8BF1-7F63615E20B9}">
  <sheetPr>
    <tabColor rgb="FF98C561"/>
    <pageSetUpPr fitToPage="1"/>
  </sheetPr>
  <dimension ref="A1:W22"/>
  <sheetViews>
    <sheetView showGridLines="0" zoomScale="80" zoomScaleNormal="80" workbookViewId="0">
      <pane xSplit="9" ySplit="5" topLeftCell="J6" activePane="bottomRight" state="frozen"/>
      <selection pane="bottomRight"/>
      <selection pane="bottomLeft"/>
      <selection pane="topRight"/>
    </sheetView>
  </sheetViews>
  <sheetFormatPr defaultColWidth="0" defaultRowHeight="9.9499999999999993" zeroHeight="1"/>
  <cols>
    <col min="1" max="2" width="10.83203125" customWidth="1"/>
    <col min="3" max="4" width="1.5" customWidth="1"/>
    <col min="5" max="5" width="90.5" customWidth="1"/>
    <col min="6" max="6" width="13.6640625" customWidth="1"/>
    <col min="7" max="7" width="13.1640625" bestFit="1" customWidth="1"/>
    <col min="8" max="8" width="7" bestFit="1" customWidth="1"/>
    <col min="9" max="9" width="3.5" customWidth="1"/>
    <col min="10" max="17" width="11.83203125" bestFit="1" customWidth="1"/>
    <col min="18" max="22" width="11.83203125" customWidth="1"/>
    <col min="23" max="23" width="11.83203125" bestFit="1" customWidth="1"/>
    <col min="24" max="16384" width="8.83203125" hidden="1"/>
  </cols>
  <sheetData>
    <row r="1" spans="1:23" ht="30.95">
      <c r="A1" s="1" t="e">
        <f ca="1">RIGHT(CELL("filename", A1), LEN(CELL("filename", A1)) - SEARCH("]", CELL("filename", A1)))</f>
        <v>#VALUE!</v>
      </c>
      <c r="B1" s="1"/>
      <c r="C1" s="1"/>
      <c r="D1" s="1"/>
      <c r="E1" s="1"/>
      <c r="F1" s="1"/>
      <c r="G1" s="1"/>
      <c r="H1" s="1"/>
      <c r="I1" s="1"/>
      <c r="J1" s="1"/>
      <c r="K1" s="1"/>
      <c r="L1" s="1"/>
      <c r="M1" s="1"/>
      <c r="N1" s="1"/>
      <c r="O1" s="1"/>
      <c r="P1" s="1"/>
      <c r="Q1" s="1"/>
      <c r="R1" s="1"/>
      <c r="S1" s="1"/>
      <c r="T1" s="1"/>
      <c r="U1" s="1"/>
      <c r="V1" s="1"/>
      <c r="W1" s="1"/>
    </row>
    <row r="2" spans="1:23" ht="12.95">
      <c r="A2" s="18"/>
      <c r="B2" s="18"/>
      <c r="C2" s="27"/>
      <c r="D2" s="25"/>
      <c r="E2" s="33" t="s">
        <v>694</v>
      </c>
      <c r="F2" s="29">
        <f>$F$19</f>
        <v>0</v>
      </c>
      <c r="G2" s="28" t="s">
        <v>695</v>
      </c>
      <c r="H2" s="9"/>
      <c r="I2" s="9"/>
      <c r="J2" s="5">
        <f>Time!J$12</f>
        <v>42825</v>
      </c>
      <c r="K2" s="5">
        <f>Time!K$12</f>
        <v>43190</v>
      </c>
      <c r="L2" s="5">
        <f>Time!L$12</f>
        <v>43555</v>
      </c>
      <c r="M2" s="5">
        <f>Time!M$12</f>
        <v>43921</v>
      </c>
      <c r="N2" s="5">
        <f>Time!N$12</f>
        <v>44286</v>
      </c>
      <c r="O2" s="5">
        <f>Time!O$12</f>
        <v>44651</v>
      </c>
      <c r="P2" s="5">
        <f>Time!P$12</f>
        <v>45016</v>
      </c>
      <c r="Q2" s="5">
        <f>Time!Q$12</f>
        <v>45382</v>
      </c>
      <c r="R2" s="5">
        <f>Time!R$12</f>
        <v>45747</v>
      </c>
      <c r="S2" s="5">
        <f>Time!S$12</f>
        <v>46112</v>
      </c>
      <c r="T2" s="5">
        <f>Time!T$12</f>
        <v>46477</v>
      </c>
      <c r="U2" s="5">
        <f>Time!U$12</f>
        <v>46843</v>
      </c>
      <c r="V2" s="5">
        <f>Time!V$12</f>
        <v>47208</v>
      </c>
      <c r="W2" s="5">
        <f>Time!W$12</f>
        <v>47573</v>
      </c>
    </row>
    <row r="3" spans="1:23" ht="12.95">
      <c r="A3" s="18"/>
      <c r="B3" s="18"/>
      <c r="C3" s="27"/>
      <c r="D3" s="25"/>
      <c r="E3" s="4" t="s">
        <v>696</v>
      </c>
      <c r="F3" s="9"/>
      <c r="G3" s="9"/>
      <c r="H3" s="9"/>
      <c r="I3" s="9"/>
      <c r="J3" s="2" t="str">
        <f>Time!J$40</f>
        <v/>
      </c>
      <c r="K3" s="2" t="str">
        <f>Time!K$40</f>
        <v/>
      </c>
      <c r="L3" s="2" t="str">
        <f>Time!L$40</f>
        <v/>
      </c>
      <c r="M3" s="2" t="str">
        <f>Time!M$40</f>
        <v/>
      </c>
      <c r="N3" s="2" t="str">
        <f>Time!N$40</f>
        <v/>
      </c>
      <c r="O3" s="2" t="str">
        <f>Time!O$40</f>
        <v/>
      </c>
      <c r="P3" s="2" t="str">
        <f>Time!P$40</f>
        <v/>
      </c>
      <c r="Q3" s="2" t="str">
        <f>Time!Q$40</f>
        <v/>
      </c>
      <c r="R3" s="2" t="str">
        <f>Time!R$40</f>
        <v/>
      </c>
      <c r="S3" s="2" t="str">
        <f>Time!S$40</f>
        <v>PR24</v>
      </c>
      <c r="T3" s="2" t="str">
        <f>Time!T$40</f>
        <v>PR24</v>
      </c>
      <c r="U3" s="2" t="str">
        <f>Time!U$40</f>
        <v>PR24</v>
      </c>
      <c r="V3" s="2" t="str">
        <f>Time!V$40</f>
        <v>PR24</v>
      </c>
      <c r="W3" s="2" t="str">
        <f>Time!W$40</f>
        <v>PR24</v>
      </c>
    </row>
    <row r="4" spans="1:23" ht="12.95">
      <c r="A4" s="18"/>
      <c r="B4" s="18"/>
      <c r="C4" s="27"/>
      <c r="D4" s="25"/>
      <c r="E4" s="7" t="s">
        <v>697</v>
      </c>
      <c r="F4" s="13"/>
      <c r="G4" s="13"/>
      <c r="H4" s="9"/>
      <c r="I4" s="9"/>
      <c r="J4" s="7">
        <f xml:space="preserve"> Time!J$45</f>
        <v>2017</v>
      </c>
      <c r="K4" s="7">
        <f xml:space="preserve"> Time!K$45</f>
        <v>2018</v>
      </c>
      <c r="L4" s="7">
        <f xml:space="preserve"> Time!L$45</f>
        <v>2019</v>
      </c>
      <c r="M4" s="7">
        <f xml:space="preserve"> Time!M$45</f>
        <v>2020</v>
      </c>
      <c r="N4" s="7">
        <f xml:space="preserve"> Time!N$45</f>
        <v>2021</v>
      </c>
      <c r="O4" s="7">
        <f xml:space="preserve"> Time!O$45</f>
        <v>2022</v>
      </c>
      <c r="P4" s="7">
        <f xml:space="preserve"> Time!P$45</f>
        <v>2023</v>
      </c>
      <c r="Q4" s="7">
        <f xml:space="preserve"> Time!Q$45</f>
        <v>2024</v>
      </c>
      <c r="R4" s="7">
        <f xml:space="preserve"> Time!R$45</f>
        <v>2025</v>
      </c>
      <c r="S4" s="7">
        <f xml:space="preserve"> Time!S$45</f>
        <v>2026</v>
      </c>
      <c r="T4" s="7">
        <f xml:space="preserve"> Time!T$45</f>
        <v>2027</v>
      </c>
      <c r="U4" s="7">
        <f xml:space="preserve"> Time!U$45</f>
        <v>2028</v>
      </c>
      <c r="V4" s="7">
        <f xml:space="preserve"> Time!V$45</f>
        <v>2029</v>
      </c>
      <c r="W4" s="7">
        <f xml:space="preserve"> Time!W$45</f>
        <v>2030</v>
      </c>
    </row>
    <row r="5" spans="1:23" ht="12.95">
      <c r="A5" s="18" t="s">
        <v>698</v>
      </c>
      <c r="B5" s="18" t="s">
        <v>699</v>
      </c>
      <c r="C5" s="27"/>
      <c r="D5" s="25"/>
      <c r="E5" s="4" t="s">
        <v>700</v>
      </c>
      <c r="F5" s="12" t="s">
        <v>594</v>
      </c>
      <c r="G5" s="12" t="s">
        <v>137</v>
      </c>
      <c r="H5" s="12" t="s">
        <v>701</v>
      </c>
      <c r="I5" s="9"/>
      <c r="J5" s="4">
        <f>Time!J$15</f>
        <v>1</v>
      </c>
      <c r="K5" s="4">
        <f>Time!K$15</f>
        <v>2</v>
      </c>
      <c r="L5" s="4">
        <f>Time!L$15</f>
        <v>3</v>
      </c>
      <c r="M5" s="4">
        <f>Time!M$15</f>
        <v>4</v>
      </c>
      <c r="N5" s="4">
        <f>Time!N$15</f>
        <v>5</v>
      </c>
      <c r="O5" s="4">
        <f>Time!O$15</f>
        <v>6</v>
      </c>
      <c r="P5" s="4">
        <f>Time!P$15</f>
        <v>7</v>
      </c>
      <c r="Q5" s="4">
        <f>Time!Q$15</f>
        <v>8</v>
      </c>
      <c r="R5" s="4">
        <f>Time!R$15</f>
        <v>9</v>
      </c>
      <c r="S5" s="4">
        <f>Time!S$15</f>
        <v>10</v>
      </c>
      <c r="T5" s="4">
        <f>Time!T$15</f>
        <v>11</v>
      </c>
      <c r="U5" s="4">
        <f>Time!U$15</f>
        <v>12</v>
      </c>
      <c r="V5" s="4">
        <f>Time!V$15</f>
        <v>13</v>
      </c>
      <c r="W5" s="4">
        <f>Time!W$15</f>
        <v>14</v>
      </c>
    </row>
    <row r="6" spans="1:23"/>
    <row r="7" spans="1:23"/>
    <row r="8" spans="1:23" s="155" customFormat="1">
      <c r="B8" s="155" t="s">
        <v>1382</v>
      </c>
    </row>
    <row r="9" spans="1:23"/>
    <row r="10" spans="1:23" ht="12.95">
      <c r="E10" s="154" t="str">
        <f>Calc!E774</f>
        <v xml:space="preserve">Ofwat - RCV opening balance - check (WR) </v>
      </c>
      <c r="F10" s="29">
        <f>Calc!F774</f>
        <v>0</v>
      </c>
      <c r="G10" s="154" t="str">
        <f>Calc!G774</f>
        <v>Check</v>
      </c>
    </row>
    <row r="11" spans="1:23" ht="12.95">
      <c r="E11" s="154" t="str">
        <f>Calc!E775</f>
        <v xml:space="preserve">Ofwat - RCV opening balance - check (WN) </v>
      </c>
      <c r="F11" s="29">
        <f>Calc!F775</f>
        <v>0</v>
      </c>
      <c r="G11" s="154" t="str">
        <f>Calc!G775</f>
        <v>Check</v>
      </c>
    </row>
    <row r="12" spans="1:23" ht="12.95">
      <c r="E12" s="154" t="str">
        <f>Calc!E776</f>
        <v xml:space="preserve">Ofwat - RCV opening balance - check (WWN) </v>
      </c>
      <c r="F12" s="29">
        <f>Calc!F776</f>
        <v>0</v>
      </c>
      <c r="G12" s="154" t="str">
        <f>Calc!G776</f>
        <v>Check</v>
      </c>
    </row>
    <row r="13" spans="1:23" ht="12.95">
      <c r="E13" s="154" t="str">
        <f>Calc!E777</f>
        <v xml:space="preserve">Ofwat - RCV opening balance - check (BR) </v>
      </c>
      <c r="F13" s="29">
        <f>Calc!F777</f>
        <v>0</v>
      </c>
      <c r="G13" s="154" t="str">
        <f>Calc!G777</f>
        <v>Check</v>
      </c>
    </row>
    <row r="14" spans="1:23" ht="12.95">
      <c r="E14" s="154" t="str">
        <f>Calc!E778</f>
        <v xml:space="preserve">Ofwat - RCV opening balance - check (ADDN1) </v>
      </c>
      <c r="F14" s="29">
        <f>Calc!F778</f>
        <v>0</v>
      </c>
      <c r="G14" s="154" t="str">
        <f>Calc!G778</f>
        <v>Check</v>
      </c>
    </row>
    <row r="15" spans="1:23" ht="12.95">
      <c r="E15" s="154" t="str">
        <f>Calc!E779</f>
        <v xml:space="preserve">Ofwat - RCV opening balance - check (ADDN2) </v>
      </c>
      <c r="F15" s="29">
        <f>Calc!F779</f>
        <v>0</v>
      </c>
      <c r="G15" s="154" t="str">
        <f>Calc!G779</f>
        <v>Check</v>
      </c>
    </row>
    <row r="16" spans="1:23"/>
    <row r="17" spans="2:7" s="155" customFormat="1">
      <c r="B17" s="155" t="s">
        <v>1382</v>
      </c>
    </row>
    <row r="18" spans="2:7"/>
    <row r="19" spans="2:7">
      <c r="E19" t="s">
        <v>1383</v>
      </c>
      <c r="F19">
        <f xml:space="preserve"> SUM(F9:F16)</f>
        <v>0</v>
      </c>
      <c r="G19" t="s">
        <v>1101</v>
      </c>
    </row>
    <row r="20" spans="2:7"/>
    <row r="21" spans="2:7" ht="12.95">
      <c r="B21" s="10" t="s">
        <v>90</v>
      </c>
    </row>
    <row r="22" spans="2:7"/>
  </sheetData>
  <conditionalFormatting sqref="F2">
    <cfRule type="cellIs" dxfId="8" priority="8" stopIfTrue="1" operator="notEqual">
      <formula>0</formula>
    </cfRule>
    <cfRule type="cellIs" dxfId="7" priority="9" stopIfTrue="1" operator="equal">
      <formula>""</formula>
    </cfRule>
  </conditionalFormatting>
  <conditionalFormatting sqref="F10:F15">
    <cfRule type="cellIs" dxfId="6" priority="1" stopIfTrue="1" operator="notEqual">
      <formula>0</formula>
    </cfRule>
    <cfRule type="cellIs" dxfId="5" priority="2" stopIfTrue="1" operator="equal">
      <formula>""</formula>
    </cfRule>
  </conditionalFormatting>
  <conditionalFormatting sqref="J3:W3">
    <cfRule type="cellIs" dxfId="4" priority="3" operator="equal">
      <formula>"PPA ext."</formula>
    </cfRule>
    <cfRule type="cellIs" dxfId="3" priority="4" operator="equal">
      <formula>"Delay"</formula>
    </cfRule>
    <cfRule type="cellIs" dxfId="2" priority="5" operator="equal">
      <formula>"Fin Close"</formula>
    </cfRule>
    <cfRule type="cellIs" dxfId="1" priority="6" stopIfTrue="1" operator="equal">
      <formula>"Construction"</formula>
    </cfRule>
    <cfRule type="cellIs" dxfId="0" priority="7" stopIfTrue="1" operator="equal">
      <formula>"Operations"</formula>
    </cfRule>
  </conditionalFormatting>
  <pageMargins left="0.70866141732283472" right="0.70866141732283472" top="0.74803149606299213" bottom="0.74803149606299213" header="0.31496062992125984" footer="0.31496062992125984"/>
  <pageSetup paperSize="8" scale="77" fitToHeight="0" orientation="landscape" r:id="rId1"/>
  <headerFooter>
    <oddHeader>&amp;L&amp;F&amp;C&amp;A</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EF1B8-5858-4A7E-81FE-7830A8B95D35}">
  <sheetPr>
    <pageSetUpPr fitToPage="1"/>
  </sheetPr>
  <dimension ref="A1:M59"/>
  <sheetViews>
    <sheetView showGridLines="0" zoomScale="80" zoomScaleNormal="80" workbookViewId="0"/>
  </sheetViews>
  <sheetFormatPr defaultColWidth="0" defaultRowHeight="12.95" zeroHeight="1"/>
  <cols>
    <col min="1" max="4" width="3.6640625" style="50" customWidth="1"/>
    <col min="5" max="5" width="70" style="50" customWidth="1"/>
    <col min="6" max="6" width="4.33203125" style="50" customWidth="1"/>
    <col min="7" max="7" width="48.6640625" style="50" bestFit="1" customWidth="1"/>
    <col min="8" max="8" width="3.6640625" style="50" customWidth="1"/>
    <col min="9" max="9" width="55" style="50" bestFit="1" customWidth="1"/>
    <col min="10" max="10" width="3.6640625" style="50" customWidth="1"/>
    <col min="11" max="11" width="35.6640625" style="50" customWidth="1"/>
    <col min="12" max="13" width="9.1640625" style="50" hidden="1" customWidth="1"/>
    <col min="14" max="16384" width="12.5" style="50" hidden="1"/>
  </cols>
  <sheetData>
    <row r="1" spans="1:11" s="67" customFormat="1" ht="30.95">
      <c r="A1" s="1" t="e">
        <f ca="1" xml:space="preserve"> RIGHT(CELL("filename", A1), LEN(CELL("filename", A1)) - SEARCH("]", CELL("filename", A1)))</f>
        <v>#VALUE!</v>
      </c>
    </row>
    <row r="2" spans="1:11"/>
    <row r="3" spans="1:11" s="57" customFormat="1" ht="21">
      <c r="A3" s="41" t="s">
        <v>7</v>
      </c>
      <c r="I3" s="41" t="s">
        <v>8</v>
      </c>
      <c r="K3" s="41" t="s">
        <v>9</v>
      </c>
    </row>
    <row r="4" spans="1:11"/>
    <row r="5" spans="1:11" s="37" customFormat="1" ht="15.6">
      <c r="B5" s="34" t="s">
        <v>10</v>
      </c>
      <c r="D5" s="36"/>
      <c r="E5" s="20"/>
    </row>
    <row r="6" spans="1:11">
      <c r="B6" s="23"/>
      <c r="C6" s="23"/>
      <c r="D6" s="32"/>
      <c r="E6" s="63" t="s">
        <v>11</v>
      </c>
      <c r="G6" s="14" t="s">
        <v>12</v>
      </c>
      <c r="H6" s="22"/>
      <c r="I6" s="14" t="s">
        <v>13</v>
      </c>
      <c r="J6" s="22"/>
      <c r="K6" s="22" t="s">
        <v>14</v>
      </c>
    </row>
    <row r="7" spans="1:11">
      <c r="B7" s="23"/>
      <c r="C7" s="23"/>
      <c r="D7" s="32"/>
      <c r="E7" s="77"/>
      <c r="G7" s="14"/>
      <c r="H7" s="22"/>
      <c r="I7" s="22" t="s">
        <v>15</v>
      </c>
      <c r="J7" s="22"/>
      <c r="K7" s="22"/>
    </row>
    <row r="8" spans="1:11">
      <c r="B8" s="23"/>
      <c r="C8" s="23"/>
      <c r="D8" s="32"/>
      <c r="E8" s="72" t="s">
        <v>16</v>
      </c>
      <c r="G8" s="14" t="s">
        <v>17</v>
      </c>
      <c r="H8" s="22"/>
      <c r="I8" s="22" t="s">
        <v>18</v>
      </c>
      <c r="J8" s="22"/>
      <c r="K8" s="22" t="s">
        <v>14</v>
      </c>
    </row>
    <row r="9" spans="1:11">
      <c r="B9" s="23"/>
      <c r="C9" s="23"/>
      <c r="D9" s="32"/>
      <c r="E9" s="14"/>
      <c r="G9" s="14"/>
      <c r="H9" s="22"/>
      <c r="I9" s="22" t="s">
        <v>19</v>
      </c>
      <c r="J9" s="22"/>
      <c r="K9" s="22"/>
    </row>
    <row r="10" spans="1:11">
      <c r="B10" s="23"/>
      <c r="C10" s="23"/>
      <c r="D10" s="32"/>
      <c r="E10" s="14" t="s">
        <v>20</v>
      </c>
      <c r="F10" s="22"/>
      <c r="G10" s="14" t="s">
        <v>21</v>
      </c>
      <c r="H10" s="22"/>
      <c r="I10" s="22" t="s">
        <v>22</v>
      </c>
      <c r="J10" s="22"/>
      <c r="K10" s="22" t="s">
        <v>14</v>
      </c>
    </row>
    <row r="11" spans="1:11">
      <c r="B11" s="23"/>
      <c r="C11" s="23"/>
      <c r="D11" s="32"/>
      <c r="E11" s="14"/>
      <c r="F11" s="22"/>
      <c r="G11" s="14"/>
      <c r="H11" s="22"/>
      <c r="I11" s="22"/>
      <c r="J11" s="22"/>
      <c r="K11" s="22"/>
    </row>
    <row r="12" spans="1:11">
      <c r="B12" s="23"/>
      <c r="C12" s="23"/>
      <c r="D12" s="32"/>
      <c r="E12" s="14" t="s">
        <v>23</v>
      </c>
      <c r="F12" s="22"/>
      <c r="G12" s="14"/>
      <c r="H12" s="22"/>
      <c r="I12" s="22"/>
      <c r="J12" s="22"/>
      <c r="K12" s="22"/>
    </row>
    <row r="13" spans="1:11">
      <c r="B13" s="23"/>
      <c r="C13" s="23"/>
      <c r="D13" s="32"/>
      <c r="E13" s="14" t="s">
        <v>24</v>
      </c>
      <c r="F13" s="22"/>
      <c r="G13" s="14"/>
      <c r="H13" s="22"/>
      <c r="I13" s="22"/>
      <c r="J13" s="22"/>
      <c r="K13" s="22"/>
    </row>
    <row r="14" spans="1:11">
      <c r="B14" s="23"/>
      <c r="C14" s="23"/>
      <c r="D14" s="32"/>
      <c r="E14" s="14"/>
      <c r="F14" s="22"/>
      <c r="G14" s="14"/>
      <c r="H14" s="22"/>
      <c r="I14" s="22"/>
      <c r="J14" s="22"/>
      <c r="K14" s="22"/>
    </row>
    <row r="15" spans="1:11">
      <c r="B15" s="23"/>
      <c r="C15" s="23"/>
      <c r="D15" s="32"/>
      <c r="E15" s="56" t="s">
        <v>25</v>
      </c>
      <c r="G15" s="14" t="s">
        <v>26</v>
      </c>
      <c r="I15" s="50" t="s">
        <v>27</v>
      </c>
      <c r="K15" s="50" t="s">
        <v>14</v>
      </c>
    </row>
    <row r="16" spans="1:11">
      <c r="B16" s="23"/>
      <c r="C16" s="23"/>
      <c r="D16" s="32"/>
      <c r="E16" s="14"/>
      <c r="G16" s="14"/>
      <c r="I16" s="50" t="s">
        <v>28</v>
      </c>
    </row>
    <row r="17" spans="2:11" s="37" customFormat="1" ht="15.6">
      <c r="B17" s="34" t="s">
        <v>29</v>
      </c>
      <c r="C17" s="40"/>
      <c r="D17" s="36"/>
      <c r="E17" s="20"/>
      <c r="G17" s="20"/>
    </row>
    <row r="18" spans="2:11">
      <c r="B18" s="23"/>
      <c r="C18" s="23"/>
      <c r="D18" s="32"/>
      <c r="E18" s="74" t="s">
        <v>30</v>
      </c>
      <c r="G18" s="14" t="s">
        <v>31</v>
      </c>
      <c r="I18" s="50" t="s">
        <v>22</v>
      </c>
      <c r="K18" s="50" t="s">
        <v>32</v>
      </c>
    </row>
    <row r="19" spans="2:11">
      <c r="B19" s="23"/>
      <c r="C19" s="23"/>
      <c r="D19" s="32"/>
      <c r="E19" s="14"/>
      <c r="G19" s="14"/>
      <c r="K19" s="50" t="s">
        <v>33</v>
      </c>
    </row>
    <row r="20" spans="2:11">
      <c r="B20" s="23"/>
      <c r="C20" s="23"/>
      <c r="D20" s="32"/>
      <c r="E20" s="43" t="s">
        <v>34</v>
      </c>
      <c r="G20" s="14" t="s">
        <v>35</v>
      </c>
      <c r="I20" s="50" t="s">
        <v>22</v>
      </c>
      <c r="K20" s="50" t="s">
        <v>36</v>
      </c>
    </row>
    <row r="21" spans="2:11">
      <c r="B21" s="23"/>
      <c r="C21" s="23"/>
      <c r="D21" s="32"/>
      <c r="E21" s="14"/>
      <c r="G21" s="14"/>
      <c r="K21" s="50" t="s">
        <v>37</v>
      </c>
    </row>
    <row r="22" spans="2:11">
      <c r="B22" s="23"/>
      <c r="C22" s="23"/>
      <c r="D22" s="32"/>
      <c r="E22" s="79" t="s">
        <v>38</v>
      </c>
      <c r="G22" s="14" t="s">
        <v>39</v>
      </c>
      <c r="I22" s="50" t="s">
        <v>13</v>
      </c>
      <c r="K22" s="50" t="s">
        <v>36</v>
      </c>
    </row>
    <row r="23" spans="2:11">
      <c r="B23" s="23"/>
      <c r="C23" s="23"/>
      <c r="D23" s="32"/>
      <c r="E23" s="14"/>
      <c r="G23" s="14"/>
      <c r="I23" s="50" t="s">
        <v>15</v>
      </c>
      <c r="K23" s="50" t="s">
        <v>37</v>
      </c>
    </row>
    <row r="24" spans="2:11">
      <c r="B24" s="23"/>
      <c r="C24" s="23"/>
      <c r="D24" s="32"/>
      <c r="E24" s="46" t="s">
        <v>40</v>
      </c>
      <c r="G24" s="14" t="s">
        <v>41</v>
      </c>
      <c r="I24" s="50" t="s">
        <v>22</v>
      </c>
      <c r="K24" s="50" t="s">
        <v>42</v>
      </c>
    </row>
    <row r="25" spans="2:11">
      <c r="K25" s="50" t="s">
        <v>43</v>
      </c>
    </row>
    <row r="26" spans="2:11">
      <c r="E26" s="60" t="s">
        <v>44</v>
      </c>
      <c r="G26" s="50" t="s">
        <v>45</v>
      </c>
      <c r="I26" s="50" t="s">
        <v>46</v>
      </c>
      <c r="K26" s="50" t="s">
        <v>47</v>
      </c>
    </row>
    <row r="27" spans="2:11">
      <c r="K27" s="50" t="s">
        <v>48</v>
      </c>
    </row>
    <row r="28" spans="2:11" ht="24.75" customHeight="1">
      <c r="E28" s="62">
        <v>0</v>
      </c>
      <c r="G28" s="50" t="s">
        <v>49</v>
      </c>
      <c r="I28" s="50" t="s">
        <v>46</v>
      </c>
      <c r="K28" s="50" t="s">
        <v>50</v>
      </c>
    </row>
    <row r="29" spans="2:11">
      <c r="K29" s="50" t="s">
        <v>51</v>
      </c>
    </row>
    <row r="30" spans="2:11">
      <c r="E30" s="50" t="s">
        <v>52</v>
      </c>
    </row>
    <row r="31" spans="2:11"/>
    <row r="32" spans="2:11" s="37" customFormat="1" ht="15.6">
      <c r="B32" s="34" t="s">
        <v>53</v>
      </c>
      <c r="C32" s="40"/>
      <c r="D32" s="36"/>
      <c r="E32" s="20"/>
      <c r="F32" s="20"/>
      <c r="G32" s="20"/>
    </row>
    <row r="33" spans="1:11">
      <c r="B33" s="23"/>
      <c r="C33" s="23"/>
      <c r="D33" s="32"/>
      <c r="E33" s="43" t="s">
        <v>54</v>
      </c>
      <c r="F33" s="14"/>
      <c r="G33" s="14" t="s">
        <v>55</v>
      </c>
      <c r="I33" s="50" t="s">
        <v>14</v>
      </c>
      <c r="K33" s="50" t="s">
        <v>36</v>
      </c>
    </row>
    <row r="34" spans="1:11">
      <c r="B34" s="23"/>
      <c r="C34" s="23"/>
      <c r="D34" s="32"/>
      <c r="E34" s="14"/>
      <c r="F34" s="14"/>
      <c r="G34" s="14"/>
      <c r="K34" s="50" t="s">
        <v>37</v>
      </c>
    </row>
    <row r="35" spans="1:11">
      <c r="B35" s="23"/>
      <c r="C35" s="23"/>
      <c r="D35" s="32"/>
      <c r="E35" s="59" t="s">
        <v>56</v>
      </c>
      <c r="F35" s="14"/>
      <c r="G35" s="14" t="s">
        <v>57</v>
      </c>
      <c r="I35" s="50" t="s">
        <v>58</v>
      </c>
      <c r="K35" s="50" t="s">
        <v>59</v>
      </c>
    </row>
    <row r="36" spans="1:11">
      <c r="B36" s="23"/>
      <c r="C36" s="23"/>
      <c r="D36" s="32"/>
      <c r="E36" s="14"/>
      <c r="F36" s="14"/>
      <c r="G36" s="14"/>
      <c r="I36" s="50" t="s">
        <v>60</v>
      </c>
      <c r="K36" s="50" t="s">
        <v>61</v>
      </c>
    </row>
    <row r="37" spans="1:11" s="37" customFormat="1" ht="15.6">
      <c r="B37" s="34" t="s">
        <v>62</v>
      </c>
      <c r="C37" s="40"/>
      <c r="D37" s="36"/>
      <c r="E37" s="20"/>
      <c r="F37" s="20"/>
      <c r="G37" s="20"/>
    </row>
    <row r="38" spans="1:11">
      <c r="B38" s="23"/>
      <c r="C38" s="23"/>
      <c r="D38" s="32"/>
      <c r="E38" s="14"/>
      <c r="F38" s="14"/>
      <c r="G38" s="14"/>
    </row>
    <row r="39" spans="1:11">
      <c r="B39" s="23"/>
      <c r="C39" s="23"/>
      <c r="D39" s="32"/>
      <c r="E39" s="75" t="s">
        <v>63</v>
      </c>
      <c r="F39" s="14"/>
      <c r="G39" s="14" t="s">
        <v>64</v>
      </c>
      <c r="I39" s="50" t="s">
        <v>22</v>
      </c>
      <c r="K39" s="50" t="s">
        <v>65</v>
      </c>
    </row>
    <row r="40" spans="1:11">
      <c r="B40" s="23"/>
      <c r="C40" s="23"/>
      <c r="D40" s="32"/>
      <c r="E40" s="14"/>
      <c r="F40" s="14"/>
      <c r="G40" s="14"/>
      <c r="K40" s="50" t="s">
        <v>66</v>
      </c>
    </row>
    <row r="41" spans="1:11" s="37" customFormat="1" ht="15.6">
      <c r="A41" s="20"/>
      <c r="B41" s="34" t="s">
        <v>67</v>
      </c>
      <c r="C41" s="40"/>
      <c r="D41" s="36"/>
      <c r="E41" s="20"/>
      <c r="F41" s="20"/>
      <c r="G41" s="20"/>
    </row>
    <row r="42" spans="1:11">
      <c r="B42" s="23"/>
      <c r="C42" s="23"/>
      <c r="D42" s="32"/>
      <c r="E42" s="14"/>
      <c r="F42" s="14"/>
      <c r="G42" s="14"/>
    </row>
    <row r="43" spans="1:11">
      <c r="B43" s="23"/>
      <c r="C43" s="23"/>
      <c r="D43" s="32"/>
      <c r="E43" s="76" t="s">
        <v>68</v>
      </c>
      <c r="F43" s="14"/>
      <c r="G43" s="14" t="s">
        <v>69</v>
      </c>
      <c r="K43" s="50" t="s">
        <v>32</v>
      </c>
    </row>
    <row r="44" spans="1:11">
      <c r="B44" s="23"/>
      <c r="C44" s="23"/>
      <c r="D44" s="32"/>
      <c r="E44" s="35"/>
      <c r="F44" s="14"/>
      <c r="G44" s="14"/>
      <c r="K44" s="50" t="s">
        <v>70</v>
      </c>
    </row>
    <row r="45" spans="1:11">
      <c r="B45" s="23"/>
      <c r="C45" s="23"/>
      <c r="D45" s="32"/>
      <c r="E45" s="66" t="s">
        <v>71</v>
      </c>
      <c r="F45" s="14"/>
      <c r="G45" s="14" t="s">
        <v>72</v>
      </c>
      <c r="K45" s="50" t="s">
        <v>36</v>
      </c>
    </row>
    <row r="46" spans="1:11">
      <c r="B46" s="23"/>
      <c r="C46" s="23"/>
      <c r="D46" s="32"/>
      <c r="E46" s="35"/>
      <c r="F46" s="14"/>
      <c r="G46" s="14"/>
      <c r="K46" s="50" t="s">
        <v>73</v>
      </c>
    </row>
    <row r="47" spans="1:11">
      <c r="B47" s="23"/>
      <c r="C47" s="23"/>
      <c r="D47" s="32"/>
      <c r="E47" s="58" t="s">
        <v>74</v>
      </c>
      <c r="F47" s="14"/>
      <c r="G47" s="14" t="s">
        <v>75</v>
      </c>
      <c r="K47" s="50" t="s">
        <v>76</v>
      </c>
    </row>
    <row r="48" spans="1:11">
      <c r="B48" s="23"/>
      <c r="C48" s="23"/>
      <c r="D48" s="32"/>
      <c r="E48" s="35"/>
      <c r="F48" s="14"/>
      <c r="G48" s="14"/>
      <c r="K48" s="50" t="s">
        <v>77</v>
      </c>
    </row>
    <row r="49" spans="1:11">
      <c r="B49" s="23"/>
      <c r="C49" s="23"/>
      <c r="D49" s="32"/>
      <c r="E49" s="78" t="s">
        <v>78</v>
      </c>
      <c r="F49" s="14"/>
      <c r="G49" s="14" t="s">
        <v>79</v>
      </c>
      <c r="K49" s="50" t="s">
        <v>80</v>
      </c>
    </row>
    <row r="50" spans="1:11">
      <c r="B50" s="23"/>
      <c r="C50" s="23"/>
      <c r="D50" s="32"/>
      <c r="E50" s="35"/>
      <c r="F50" s="14"/>
      <c r="G50" s="14"/>
      <c r="K50" s="42" t="s">
        <v>81</v>
      </c>
    </row>
    <row r="51" spans="1:11">
      <c r="B51" s="22"/>
      <c r="C51" s="22"/>
      <c r="D51" s="22"/>
      <c r="E51" s="64" t="s">
        <v>82</v>
      </c>
      <c r="F51" s="22"/>
      <c r="G51" s="22" t="s">
        <v>83</v>
      </c>
      <c r="K51" s="50" t="s">
        <v>84</v>
      </c>
    </row>
    <row r="52" spans="1:11">
      <c r="B52" s="22"/>
      <c r="C52" s="22"/>
      <c r="D52" s="22"/>
      <c r="E52" s="35"/>
      <c r="F52" s="22"/>
      <c r="G52" s="22"/>
      <c r="K52" s="42" t="s">
        <v>85</v>
      </c>
    </row>
    <row r="53" spans="1:11">
      <c r="B53" s="22"/>
      <c r="C53" s="22"/>
      <c r="D53" s="22"/>
      <c r="E53" s="68" t="s">
        <v>86</v>
      </c>
      <c r="F53" s="22"/>
      <c r="G53" s="22" t="s">
        <v>87</v>
      </c>
      <c r="K53" s="50" t="s">
        <v>88</v>
      </c>
    </row>
    <row r="54" spans="1:11">
      <c r="K54" s="42" t="s">
        <v>89</v>
      </c>
    </row>
    <row r="55" spans="1:11">
      <c r="K55" s="42"/>
    </row>
    <row r="56" spans="1:11" s="70" customFormat="1" ht="15.6">
      <c r="A56" s="70" t="s">
        <v>90</v>
      </c>
    </row>
    <row r="57" spans="1:11"/>
    <row r="58" spans="1:11"/>
    <row r="59" spans="1:11"/>
  </sheetData>
  <conditionalFormatting sqref="E28">
    <cfRule type="cellIs" dxfId="98" priority="1" stopIfTrue="1" operator="notEqual">
      <formula>0</formula>
    </cfRule>
    <cfRule type="cellIs" dxfId="97" priority="2" stopIfTrue="1" operator="equal">
      <formula>""</formula>
    </cfRule>
  </conditionalFormatting>
  <pageMargins left="0.70866141732283472" right="0.70866141732283472" top="0.74803149606299213" bottom="0.74803149606299213" header="0.31496062992125984" footer="0.31496062992125984"/>
  <pageSetup paperSize="8" fitToHeight="0" orientation="landscape" r:id="rId1"/>
  <headerFooter>
    <oddHeader>&amp;L&amp;F&amp;C&amp;A</oddHeader>
    <oddFooter>&amp;LPrinted on &amp;D at &amp;T&amp;CPage &amp;P of &amp;N&amp;ROfwat</oddFooter>
  </headerFooter>
  <customProperties>
    <customPr name="MMSheetType"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0F03C-D013-45E7-86C0-9B4A15EBF7F4}">
  <sheetPr>
    <tabColor rgb="FF99CCFF"/>
    <pageSetUpPr fitToPage="1"/>
  </sheetPr>
  <dimension ref="A1:F233"/>
  <sheetViews>
    <sheetView topLeftCell="A34" zoomScale="80" zoomScaleNormal="80" workbookViewId="0"/>
  </sheetViews>
  <sheetFormatPr defaultColWidth="10.5" defaultRowHeight="14.1"/>
  <cols>
    <col min="1" max="1" width="12.1640625" style="230" bestFit="1" customWidth="1"/>
    <col min="2" max="2" width="45.33203125" style="230" bestFit="1" customWidth="1"/>
    <col min="3" max="3" width="189.5" style="230" customWidth="1"/>
    <col min="4" max="4" width="5.1640625" style="230" bestFit="1" customWidth="1"/>
    <col min="5" max="5" width="25.33203125" style="230" customWidth="1"/>
    <col min="6" max="6" width="18.33203125" style="230" bestFit="1" customWidth="1"/>
    <col min="7" max="16384" width="10.5" style="230"/>
  </cols>
  <sheetData>
    <row r="1" spans="1:6" ht="14.45">
      <c r="B1"/>
      <c r="C1" s="231" t="s">
        <v>1384</v>
      </c>
      <c r="D1"/>
      <c r="E1" s="231" t="s">
        <v>1385</v>
      </c>
      <c r="F1"/>
    </row>
    <row r="2" spans="1:6" ht="14.45">
      <c r="A2" s="232" t="s">
        <v>92</v>
      </c>
      <c r="B2" s="232" t="s">
        <v>135</v>
      </c>
      <c r="C2" s="232" t="s">
        <v>136</v>
      </c>
      <c r="D2" s="232" t="s">
        <v>137</v>
      </c>
      <c r="E2" s="232" t="s">
        <v>138</v>
      </c>
      <c r="F2" s="232" t="s">
        <v>140</v>
      </c>
    </row>
    <row r="4" spans="1:6">
      <c r="B4" s="230" t="s">
        <v>1386</v>
      </c>
      <c r="C4" s="230" t="s">
        <v>1387</v>
      </c>
      <c r="D4" s="230" t="s">
        <v>1388</v>
      </c>
      <c r="E4" s="230" t="s">
        <v>144</v>
      </c>
      <c r="F4" s="233" t="str">
        <f t="shared" ref="F4" ca="1" si="0">CONCATENATE("[…]", TEXT(NOW(),"dd/mm/yyy hh:mm:ss"))</f>
        <v>[…]28/08/2024 10:08:53</v>
      </c>
    </row>
    <row r="5" spans="1:6" s="235" customFormat="1" ht="14.45">
      <c r="A5" s="230"/>
      <c r="B5" s="230" t="s">
        <v>1389</v>
      </c>
      <c r="C5" s="230" t="s">
        <v>1390</v>
      </c>
      <c r="D5" s="230" t="s">
        <v>1388</v>
      </c>
      <c r="E5" s="230" t="s">
        <v>144</v>
      </c>
      <c r="F5" s="234" t="e">
        <f t="shared" ref="F5" ca="1" si="1">MID(CELL("filename"),SEARCH("[",CELL("filename"))+1,SEARCH("]",CELL("filename"))-SEARCH("[",CELL("filename"))-1)</f>
        <v>#VALUE!</v>
      </c>
    </row>
    <row r="6" spans="1:6" s="235" customFormat="1" ht="14.45">
      <c r="A6" s="230"/>
      <c r="B6" s="230" t="s">
        <v>1391</v>
      </c>
      <c r="C6" s="230" t="s">
        <v>1392</v>
      </c>
      <c r="D6" s="230" t="s">
        <v>1388</v>
      </c>
      <c r="E6" s="230" t="s">
        <v>144</v>
      </c>
      <c r="F6" s="236" t="str">
        <f>F_Inputs!$E$1</f>
        <v>Run on 24 Apr 2024 15:44</v>
      </c>
    </row>
    <row r="7" spans="1:6">
      <c r="B7" s="230" t="s">
        <v>1393</v>
      </c>
      <c r="C7" s="230" t="s">
        <v>1394</v>
      </c>
      <c r="D7" s="230" t="s">
        <v>143</v>
      </c>
      <c r="E7" s="230" t="s">
        <v>144</v>
      </c>
      <c r="F7" s="239">
        <f>IF(SUM(InpOverride!$F$4:$G$228)&gt;0,1,0)</f>
        <v>0</v>
      </c>
    </row>
    <row r="8" spans="1:6" s="235" customFormat="1" ht="14.45">
      <c r="A8" s="230"/>
      <c r="B8" s="230" t="str">
        <f xml:space="preserve"> Outputs!B11</f>
        <v>C_PR24PD24_PD11_22WR_PR24</v>
      </c>
      <c r="C8" s="230" t="str">
        <f xml:space="preserve"> Outputs!E11</f>
        <v xml:space="preserve">Ofwat - Opening RCV at 1 April 2025 in 2017-18 FYA (CPIH deflated) prices post midnight adjustments (WR) </v>
      </c>
      <c r="D8" s="230" t="str">
        <f xml:space="preserve"> Outputs!G11</f>
        <v>£m</v>
      </c>
      <c r="E8" s="230" t="s">
        <v>144</v>
      </c>
      <c r="F8" s="244">
        <f xml:space="preserve"> Outputs!F11</f>
        <v>459.44986447852619</v>
      </c>
    </row>
    <row r="9" spans="1:6" s="235" customFormat="1" ht="14.45">
      <c r="A9" s="230"/>
      <c r="B9" s="230" t="str">
        <f xml:space="preserve"> Outputs!B12</f>
        <v>C_PR24PD24_PD11_22WN_PR24</v>
      </c>
      <c r="C9" s="230" t="str">
        <f xml:space="preserve"> Outputs!E12</f>
        <v xml:space="preserve">Ofwat - Opening RCV at 1 April 2025 in 2017-18 FYA (CPIH deflated) prices post midnight adjustments (WN) </v>
      </c>
      <c r="D9" s="230" t="str">
        <f xml:space="preserve"> Outputs!G12</f>
        <v>£m</v>
      </c>
      <c r="E9" s="230" t="s">
        <v>144</v>
      </c>
      <c r="F9" s="244">
        <f xml:space="preserve"> Outputs!F12</f>
        <v>7134.7111398240941</v>
      </c>
    </row>
    <row r="10" spans="1:6">
      <c r="B10" s="230" t="str">
        <f xml:space="preserve"> Outputs!B13</f>
        <v>C_PR24PD24_PD11_22WWN_PR24</v>
      </c>
      <c r="C10" s="230" t="str">
        <f xml:space="preserve"> Outputs!E13</f>
        <v xml:space="preserve">Ofwat - Opening RCV at 1 April 2025 in 2017-18 FYA (CPIH deflated) prices post midnight adjustments (WWN) </v>
      </c>
      <c r="D10" s="230" t="str">
        <f xml:space="preserve"> Outputs!G13</f>
        <v>£m</v>
      </c>
      <c r="E10" s="230" t="s">
        <v>144</v>
      </c>
      <c r="F10" s="244">
        <f xml:space="preserve"> Outputs!F13</f>
        <v>5678.6612188493727</v>
      </c>
    </row>
    <row r="11" spans="1:6" s="235" customFormat="1" ht="14.45">
      <c r="A11" s="230"/>
      <c r="B11" s="230" t="str">
        <f xml:space="preserve"> Outputs!B14</f>
        <v>C_PR24PD24_PD11_22BIO_PR24</v>
      </c>
      <c r="C11" s="230" t="str">
        <f xml:space="preserve"> Outputs!E14</f>
        <v xml:space="preserve">Ofwat - Opening RCV at 1 April 2025 in 2017-18 FYA (CPIH deflated) prices post midnight adjustments (BR) </v>
      </c>
      <c r="D11" s="230" t="str">
        <f xml:space="preserve"> Outputs!G14</f>
        <v>£m</v>
      </c>
      <c r="E11" s="230" t="s">
        <v>144</v>
      </c>
      <c r="F11" s="244">
        <f xml:space="preserve"> Outputs!F14</f>
        <v>1527.2053832706538</v>
      </c>
    </row>
    <row r="12" spans="1:6" s="235" customFormat="1" ht="14.45">
      <c r="A12" s="230"/>
      <c r="B12" s="230" t="str">
        <f xml:space="preserve"> Outputs!B15</f>
        <v>C_PR24PD24_PD11_22ADDN1_PR24</v>
      </c>
      <c r="C12" s="230" t="str">
        <f xml:space="preserve"> Outputs!E15</f>
        <v xml:space="preserve">Ofwat - Opening RCV at 1 April 2025 in 2017-18 FYA (CPIH deflated) prices post midnight adjustments (ADDN1) </v>
      </c>
      <c r="D12" s="230" t="str">
        <f xml:space="preserve"> Outputs!G15</f>
        <v>£m</v>
      </c>
      <c r="E12" s="230" t="s">
        <v>144</v>
      </c>
      <c r="F12" s="244">
        <f xml:space="preserve"> Outputs!F15</f>
        <v>1444.2697390658761</v>
      </c>
    </row>
    <row r="13" spans="1:6">
      <c r="B13" s="230" t="str">
        <f xml:space="preserve"> Outputs!B16</f>
        <v>C_PR24PD24_PD11_22ADDN2_PR24</v>
      </c>
      <c r="C13" s="230" t="str">
        <f xml:space="preserve"> Outputs!E16</f>
        <v xml:space="preserve">Ofwat - Opening RCV at 1 April 2025 in 2017-18 FYA (CPIH deflated) prices post midnight adjustments (ADDN2) </v>
      </c>
      <c r="D13" s="230" t="str">
        <f xml:space="preserve"> Outputs!G16</f>
        <v>£m</v>
      </c>
      <c r="E13" s="230" t="s">
        <v>144</v>
      </c>
      <c r="F13" s="244">
        <f xml:space="preserve"> Outputs!F16</f>
        <v>0</v>
      </c>
    </row>
    <row r="14" spans="1:6">
      <c r="B14" s="230" t="str">
        <f xml:space="preserve"> Outputs!B19</f>
        <v>C_PR24PD24_PD11_23WR_PR24</v>
      </c>
      <c r="C14" s="230" t="str">
        <f xml:space="preserve"> Outputs!E19</f>
        <v xml:space="preserve">Ofwat - Opening RCV at 1 April 2025 post midnight adjustments in 2017-18 FYE prices (WR) </v>
      </c>
      <c r="D14" s="230" t="str">
        <f xml:space="preserve"> Outputs!G19</f>
        <v>£m</v>
      </c>
      <c r="E14" s="230" t="s">
        <v>144</v>
      </c>
      <c r="F14" s="244">
        <f xml:space="preserve"> Outputs!F19</f>
        <v>463.34413008181451</v>
      </c>
    </row>
    <row r="15" spans="1:6">
      <c r="B15" s="230" t="str">
        <f xml:space="preserve"> Outputs!B20</f>
        <v>C_PR24PD24_PD11_23WN_PR24</v>
      </c>
      <c r="C15" s="230" t="str">
        <f xml:space="preserve"> Outputs!E20</f>
        <v xml:space="preserve">Ofwat - Opening RCV at 1 April 2025 post midnight adjustments in 2017-18 FYE prices (WN) </v>
      </c>
      <c r="D15" s="230" t="str">
        <f xml:space="preserve"> Outputs!G20</f>
        <v>£m</v>
      </c>
      <c r="E15" s="230" t="s">
        <v>144</v>
      </c>
      <c r="F15" s="244">
        <f xml:space="preserve"> Outputs!F20</f>
        <v>7195.1844630946325</v>
      </c>
    </row>
    <row r="16" spans="1:6">
      <c r="B16" s="230" t="str">
        <f xml:space="preserve"> Outputs!B21</f>
        <v>C_PR24PD24_PD11_23WWN_PR24</v>
      </c>
      <c r="C16" s="230" t="str">
        <f xml:space="preserve"> Outputs!E21</f>
        <v xml:space="preserve">Ofwat - Opening RCV at 1 April 2025 post midnight adjustments in 2017-18 FYE prices (WWN) </v>
      </c>
      <c r="D16" s="230" t="str">
        <f xml:space="preserve"> Outputs!G21</f>
        <v>£m</v>
      </c>
      <c r="E16" s="230" t="s">
        <v>144</v>
      </c>
      <c r="F16" s="244">
        <f xml:space="preserve"> Outputs!F21</f>
        <v>5726.7931626521904</v>
      </c>
    </row>
    <row r="17" spans="2:6">
      <c r="B17" s="230" t="str">
        <f xml:space="preserve"> Outputs!B22</f>
        <v>C_PR24PD24_PD11_23BIO_PR24</v>
      </c>
      <c r="C17" s="230" t="str">
        <f xml:space="preserve"> Outputs!E22</f>
        <v xml:space="preserve">Ofwat - Opening RCV at 1 April 2025 post midnight adjustments in 2017-18 FYE prices (BR) </v>
      </c>
      <c r="D17" s="230" t="str">
        <f xml:space="preserve"> Outputs!G22</f>
        <v>£m</v>
      </c>
      <c r="E17" s="230" t="s">
        <v>144</v>
      </c>
      <c r="F17" s="244">
        <f xml:space="preserve"> Outputs!F22</f>
        <v>1540.149871566407</v>
      </c>
    </row>
    <row r="18" spans="2:6">
      <c r="B18" s="230" t="str">
        <f xml:space="preserve"> Outputs!B23</f>
        <v>C_PR24PD24_PD11_23ADDN1_PR24</v>
      </c>
      <c r="C18" s="230" t="str">
        <f xml:space="preserve"> Outputs!E23</f>
        <v xml:space="preserve">Ofwat - Opening RCV at 1 April 2025 post midnight adjustments in 2017-18 FYE prices (ADDN1) </v>
      </c>
      <c r="D18" s="230" t="str">
        <f xml:space="preserve"> Outputs!G23</f>
        <v>£m</v>
      </c>
      <c r="E18" s="230" t="s">
        <v>144</v>
      </c>
      <c r="F18" s="244">
        <f xml:space="preserve"> Outputs!F23</f>
        <v>1456.5112705180577</v>
      </c>
    </row>
    <row r="19" spans="2:6">
      <c r="B19" s="230" t="str">
        <f xml:space="preserve"> Outputs!B24</f>
        <v>C_PR24PD24_PD11_23ADDN2_PR24</v>
      </c>
      <c r="C19" s="230" t="str">
        <f xml:space="preserve"> Outputs!E24</f>
        <v xml:space="preserve">Ofwat - Opening RCV at 1 April 2025 post midnight adjustments in 2017-18 FYE prices (ADDN2) </v>
      </c>
      <c r="D19" s="230" t="str">
        <f xml:space="preserve"> Outputs!G24</f>
        <v>£m</v>
      </c>
      <c r="E19" s="230" t="s">
        <v>144</v>
      </c>
      <c r="F19" s="244">
        <f xml:space="preserve"> Outputs!F24</f>
        <v>0</v>
      </c>
    </row>
    <row r="20" spans="2:6">
      <c r="B20" s="230" t="str">
        <f xml:space="preserve"> Outputs!B27</f>
        <v>C_PR24PD24_PD11_24WR_PR24</v>
      </c>
      <c r="C20" s="230" t="str">
        <f xml:space="preserve"> Outputs!E27</f>
        <v xml:space="preserve">Ofwat - RCV opening balance - real (WR) </v>
      </c>
      <c r="D20" s="230" t="str">
        <f xml:space="preserve"> Outputs!G27</f>
        <v>£m</v>
      </c>
      <c r="E20" s="230" t="s">
        <v>144</v>
      </c>
      <c r="F20" s="244">
        <f xml:space="preserve"> Outputs!F27</f>
        <v>542.44180785426522</v>
      </c>
    </row>
    <row r="21" spans="2:6">
      <c r="B21" s="230" t="str">
        <f xml:space="preserve"> Outputs!B28</f>
        <v>C_PR24PD24_PD11_24WN_PR24</v>
      </c>
      <c r="C21" s="230" t="str">
        <f xml:space="preserve"> Outputs!E28</f>
        <v xml:space="preserve">Ofwat - RCV opening balance - real (WN) </v>
      </c>
      <c r="D21" s="230" t="str">
        <f xml:space="preserve"> Outputs!G28</f>
        <v>£m</v>
      </c>
      <c r="E21" s="230" t="s">
        <v>144</v>
      </c>
      <c r="F21" s="244">
        <f xml:space="preserve"> Outputs!F28</f>
        <v>8423.4775291462283</v>
      </c>
    </row>
    <row r="22" spans="2:6">
      <c r="B22" s="230" t="str">
        <f xml:space="preserve"> Outputs!B29</f>
        <v>C_PR24PD24_PD11_24WWN_PR24</v>
      </c>
      <c r="C22" s="230" t="str">
        <f xml:space="preserve"> Outputs!E29</f>
        <v xml:space="preserve">Ofwat - RCV opening balance - real (WWN) </v>
      </c>
      <c r="D22" s="230" t="str">
        <f xml:space="preserve"> Outputs!G29</f>
        <v>£m</v>
      </c>
      <c r="E22" s="230" t="s">
        <v>144</v>
      </c>
      <c r="F22" s="244">
        <f xml:space="preserve"> Outputs!F29</f>
        <v>6704.4165117792236</v>
      </c>
    </row>
    <row r="23" spans="2:6">
      <c r="B23" s="230" t="str">
        <f xml:space="preserve"> Outputs!B30</f>
        <v>C_PR24PD24_PD11_24BIO_PR24</v>
      </c>
      <c r="C23" s="230" t="str">
        <f xml:space="preserve"> Outputs!E30</f>
        <v xml:space="preserve">Ofwat - RCV opening balance - real (BR) </v>
      </c>
      <c r="D23" s="230" t="str">
        <f xml:space="preserve"> Outputs!G30</f>
        <v>£m</v>
      </c>
      <c r="E23" s="230" t="s">
        <v>144</v>
      </c>
      <c r="F23" s="244">
        <f xml:space="preserve"> Outputs!F30</f>
        <v>1803.0695253471295</v>
      </c>
    </row>
    <row r="24" spans="2:6">
      <c r="B24" s="230" t="str">
        <f xml:space="preserve"> Outputs!B31</f>
        <v>C_PR24PD24_PD11_24ADDN1_PR24</v>
      </c>
      <c r="C24" s="230" t="str">
        <f xml:space="preserve"> Outputs!E31</f>
        <v xml:space="preserve">Ofwat - RCV opening balance - real (ADDN1) </v>
      </c>
      <c r="D24" s="230" t="str">
        <f xml:space="preserve"> Outputs!G31</f>
        <v>£m</v>
      </c>
      <c r="E24" s="230" t="s">
        <v>144</v>
      </c>
      <c r="F24" s="244">
        <f xml:space="preserve"> Outputs!F31</f>
        <v>1705.1529423722741</v>
      </c>
    </row>
    <row r="25" spans="2:6">
      <c r="B25" s="230" t="str">
        <f xml:space="preserve"> Outputs!B32</f>
        <v>C_PR24PD24_PD11_24ADDN2_PR24</v>
      </c>
      <c r="C25" s="230" t="str">
        <f xml:space="preserve"> Outputs!E32</f>
        <v xml:space="preserve">Ofwat - RCV opening balance - real (ADDN2) </v>
      </c>
      <c r="D25" s="230" t="str">
        <f xml:space="preserve"> Outputs!G32</f>
        <v>£m</v>
      </c>
      <c r="E25" s="230" t="s">
        <v>144</v>
      </c>
      <c r="F25" s="244">
        <f xml:space="preserve"> Outputs!F32</f>
        <v>0</v>
      </c>
    </row>
    <row r="26" spans="2:6">
      <c r="B26" s="230" t="str">
        <f xml:space="preserve"> Outputs!B35</f>
        <v>C_PR24PD24_PD11_25WR_PR24</v>
      </c>
      <c r="C26" s="230" t="str">
        <f xml:space="preserve"> Outputs!E35</f>
        <v xml:space="preserve">Ofwat - RCV opening balance in 2022-23 FYE prices (WR) </v>
      </c>
      <c r="D26" s="230" t="str">
        <f xml:space="preserve"> Outputs!G35</f>
        <v>£m</v>
      </c>
      <c r="E26" s="230" t="s">
        <v>144</v>
      </c>
      <c r="F26" s="244">
        <f xml:space="preserve"> Outputs!F35</f>
        <v>559.01080584561464</v>
      </c>
    </row>
    <row r="27" spans="2:6">
      <c r="B27" s="230" t="str">
        <f xml:space="preserve"> Outputs!B36</f>
        <v>C_PR24PD24_PD11_25WN_PR24</v>
      </c>
      <c r="C27" s="230" t="str">
        <f xml:space="preserve"> Outputs!E36</f>
        <v xml:space="preserve">Ofwat - RCV opening balance in 2022-23 FYE prices (WN) </v>
      </c>
      <c r="D27" s="230" t="str">
        <f xml:space="preserve"> Outputs!G36</f>
        <v>£m</v>
      </c>
      <c r="E27" s="230" t="s">
        <v>144</v>
      </c>
      <c r="F27" s="244">
        <f xml:space="preserve"> Outputs!F36</f>
        <v>8680.7744045708787</v>
      </c>
    </row>
    <row r="28" spans="2:6">
      <c r="B28" s="230" t="str">
        <f xml:space="preserve"> Outputs!B37</f>
        <v>C_PR24PD24_PD11_25WWN_PR24</v>
      </c>
      <c r="C28" s="230" t="str">
        <f xml:space="preserve"> Outputs!E37</f>
        <v xml:space="preserve">Ofwat - RCV opening balance in 2022-23 FYE prices (WWN) </v>
      </c>
      <c r="D28" s="230" t="str">
        <f xml:space="preserve"> Outputs!G37</f>
        <v>£m</v>
      </c>
      <c r="E28" s="230" t="s">
        <v>144</v>
      </c>
      <c r="F28" s="244">
        <f xml:space="preserve"> Outputs!F37</f>
        <v>6909.2043104119657</v>
      </c>
    </row>
    <row r="29" spans="2:6">
      <c r="B29" s="230" t="str">
        <f xml:space="preserve"> Outputs!B38</f>
        <v>C_PR24PD24_PD11_25BIO_PR24</v>
      </c>
      <c r="C29" s="230" t="str">
        <f xml:space="preserve"> Outputs!E38</f>
        <v xml:space="preserve">Ofwat - RCV opening balance in 2022-23 FYE prices (BR) </v>
      </c>
      <c r="D29" s="230" t="str">
        <f xml:space="preserve"> Outputs!G38</f>
        <v>£m</v>
      </c>
      <c r="E29" s="230" t="s">
        <v>144</v>
      </c>
      <c r="F29" s="244">
        <f xml:space="preserve"> Outputs!F38</f>
        <v>1858.1446595111361</v>
      </c>
    </row>
    <row r="30" spans="2:6">
      <c r="B30" s="230" t="str">
        <f xml:space="preserve"> Outputs!B39</f>
        <v>C_PR24PD24_PD11_25ADDN1_PR24</v>
      </c>
      <c r="C30" s="230" t="str">
        <f xml:space="preserve"> Outputs!E39</f>
        <v xml:space="preserve">Ofwat - RCV opening balance in 2022-23 FYE prices (ADDN1) </v>
      </c>
      <c r="D30" s="230" t="str">
        <f xml:space="preserve"> Outputs!G39</f>
        <v>£m</v>
      </c>
      <c r="E30" s="230" t="s">
        <v>144</v>
      </c>
      <c r="F30" s="244">
        <f xml:space="preserve"> Outputs!F39</f>
        <v>1757.2371941169336</v>
      </c>
    </row>
    <row r="31" spans="2:6">
      <c r="B31" s="230" t="str">
        <f xml:space="preserve"> Outputs!B40</f>
        <v>C_PR24PD24_PD11_25ADDN2_PR24</v>
      </c>
      <c r="C31" s="230" t="str">
        <f xml:space="preserve"> Outputs!E40</f>
        <v xml:space="preserve">Ofwat - RCV opening balance in 2022-23 FYE prices (ADDN2) </v>
      </c>
      <c r="D31" s="230" t="str">
        <f xml:space="preserve"> Outputs!G40</f>
        <v>£m</v>
      </c>
      <c r="E31" s="230" t="s">
        <v>144</v>
      </c>
      <c r="F31" s="244">
        <f xml:space="preserve"> Outputs!F40</f>
        <v>0</v>
      </c>
    </row>
    <row r="32" spans="2:6">
      <c r="B32" s="230" t="str">
        <f xml:space="preserve"> Outputs!B46</f>
        <v>C_PR24PD24_RR3_001WR_PR24</v>
      </c>
      <c r="C32" s="230" t="str">
        <f xml:space="preserve"> Outputs!E46</f>
        <v xml:space="preserve">Ofwat - Pre 2020 RCV opening balance - real (2022-23 FYA) (WR) </v>
      </c>
      <c r="D32" s="230" t="str">
        <f xml:space="preserve"> Outputs!G46</f>
        <v>£m</v>
      </c>
      <c r="E32" s="230" t="s">
        <v>144</v>
      </c>
      <c r="F32" s="244">
        <f xml:space="preserve"> Outputs!F46</f>
        <v>299.567586584048</v>
      </c>
    </row>
    <row r="33" spans="2:6">
      <c r="B33" s="230" t="str">
        <f xml:space="preserve"> Outputs!B47</f>
        <v>C_PR24PD24_RR3_001WN_PR24</v>
      </c>
      <c r="C33" s="230" t="str">
        <f xml:space="preserve"> Outputs!E47</f>
        <v xml:space="preserve">Ofwat - Pre 2020 RCV opening balance - real (2022-23 FYA) (WN) </v>
      </c>
      <c r="D33" s="230" t="str">
        <f xml:space="preserve"> Outputs!G47</f>
        <v>£m</v>
      </c>
      <c r="E33" s="230" t="s">
        <v>144</v>
      </c>
      <c r="F33" s="244">
        <f xml:space="preserve"> Outputs!F47</f>
        <v>5885.3300420589139</v>
      </c>
    </row>
    <row r="34" spans="2:6">
      <c r="B34" s="230" t="str">
        <f xml:space="preserve"> Outputs!B48</f>
        <v>C_PR24PD24_RR3_001WWN_PR24</v>
      </c>
      <c r="C34" s="230" t="str">
        <f xml:space="preserve"> Outputs!E48</f>
        <v xml:space="preserve">Ofwat - Pre 2020 RCV opening balance - real (2022-23 FYA) (WWN) </v>
      </c>
      <c r="D34" s="230" t="str">
        <f xml:space="preserve"> Outputs!G48</f>
        <v>£m</v>
      </c>
      <c r="E34" s="230" t="s">
        <v>144</v>
      </c>
      <c r="F34" s="244">
        <f xml:space="preserve"> Outputs!F48</f>
        <v>4701.5827763226025</v>
      </c>
    </row>
    <row r="35" spans="2:6">
      <c r="B35" s="230" t="str">
        <f xml:space="preserve"> Outputs!B49</f>
        <v>C_PR24PD24_RR3_001BR_PR24</v>
      </c>
      <c r="C35" s="230" t="str">
        <f xml:space="preserve"> Outputs!E49</f>
        <v xml:space="preserve">Ofwat - Pre 2020 RCV opening balance - real (2022-23 FYA) (BR) </v>
      </c>
      <c r="D35" s="230" t="str">
        <f xml:space="preserve"> Outputs!G49</f>
        <v>£m</v>
      </c>
      <c r="E35" s="230" t="s">
        <v>144</v>
      </c>
      <c r="F35" s="244">
        <f xml:space="preserve"> Outputs!F49</f>
        <v>1474.4944304468647</v>
      </c>
    </row>
    <row r="36" spans="2:6">
      <c r="B36" s="230" t="str">
        <f xml:space="preserve"> Outputs!B50</f>
        <v>C_PR24PD24_RR3_001ADDN1_PR24</v>
      </c>
      <c r="C36" s="230" t="str">
        <f xml:space="preserve"> Outputs!E50</f>
        <v xml:space="preserve">Ofwat - Pre 2020 RCV opening balance - real (2022-23 FYA) (ADDN1) </v>
      </c>
      <c r="D36" s="230" t="str">
        <f xml:space="preserve"> Outputs!G50</f>
        <v>£m</v>
      </c>
      <c r="E36" s="230" t="s">
        <v>144</v>
      </c>
      <c r="F36" s="244">
        <f xml:space="preserve"> Outputs!F50</f>
        <v>1583.5591606586217</v>
      </c>
    </row>
    <row r="37" spans="2:6">
      <c r="B37" s="230" t="str">
        <f xml:space="preserve"> Outputs!B51</f>
        <v>C_PR24PD24_RR3_001ADDN2_PR24</v>
      </c>
      <c r="C37" s="230" t="str">
        <f xml:space="preserve"> Outputs!E51</f>
        <v xml:space="preserve">Ofwat - Pre 2020 RCV opening balance - real (2022-23 FYA) (ADDN2) </v>
      </c>
      <c r="D37" s="230" t="str">
        <f xml:space="preserve"> Outputs!G51</f>
        <v>£m</v>
      </c>
      <c r="E37" s="230" t="s">
        <v>144</v>
      </c>
      <c r="F37" s="244">
        <f xml:space="preserve"> Outputs!F51</f>
        <v>0</v>
      </c>
    </row>
    <row r="38" spans="2:6">
      <c r="B38" s="230" t="str">
        <f xml:space="preserve"> Outputs!B54</f>
        <v>C_PR24PD24_RR3_002WR_PR24</v>
      </c>
      <c r="C38" s="230" t="str">
        <f xml:space="preserve"> Outputs!E54</f>
        <v xml:space="preserve">Ofwat - 2020-25 RCV opening balance - real (2022-23 FYA) (WR) </v>
      </c>
      <c r="D38" s="230" t="str">
        <f xml:space="preserve"> Outputs!G54</f>
        <v>£m</v>
      </c>
      <c r="E38" s="230" t="s">
        <v>144</v>
      </c>
      <c r="F38" s="244">
        <f xml:space="preserve"> Outputs!F54</f>
        <v>242.87422127021722</v>
      </c>
    </row>
    <row r="39" spans="2:6">
      <c r="B39" s="230" t="str">
        <f xml:space="preserve"> Outputs!B55</f>
        <v>C_PR24PD24_RR3_002WN_PR24</v>
      </c>
      <c r="C39" s="230" t="str">
        <f xml:space="preserve"> Outputs!E55</f>
        <v xml:space="preserve">Ofwat - 2020-25 RCV opening balance - real (2022-23 FYA) (WN) </v>
      </c>
      <c r="D39" s="230" t="str">
        <f xml:space="preserve"> Outputs!G55</f>
        <v>£m</v>
      </c>
      <c r="E39" s="230" t="s">
        <v>144</v>
      </c>
      <c r="F39" s="244">
        <f xml:space="preserve"> Outputs!F55</f>
        <v>2538.1474870873144</v>
      </c>
    </row>
    <row r="40" spans="2:6">
      <c r="B40" s="230" t="str">
        <f xml:space="preserve"> Outputs!B56</f>
        <v>C_PR24PD24_RR3_002WWN_PR24</v>
      </c>
      <c r="C40" s="230" t="str">
        <f xml:space="preserve"> Outputs!E56</f>
        <v xml:space="preserve">Ofwat - 2020-25 RCV opening balance - real (2022-23 FYA) (WWN) </v>
      </c>
      <c r="D40" s="230" t="str">
        <f xml:space="preserve"> Outputs!G56</f>
        <v>£m</v>
      </c>
      <c r="E40" s="230" t="s">
        <v>144</v>
      </c>
      <c r="F40" s="244">
        <f xml:space="preserve"> Outputs!F56</f>
        <v>2002.8337354566213</v>
      </c>
    </row>
    <row r="41" spans="2:6">
      <c r="B41" s="230" t="str">
        <f xml:space="preserve"> Outputs!B57</f>
        <v>C_PR24PD24_RR3_002BR_PR24</v>
      </c>
      <c r="C41" s="230" t="str">
        <f xml:space="preserve"> Outputs!E57</f>
        <v xml:space="preserve">Ofwat - 2020-25 RCV opening balance - real (2022-23 FYA) (BR) </v>
      </c>
      <c r="D41" s="230" t="str">
        <f xml:space="preserve"> Outputs!G57</f>
        <v>£m</v>
      </c>
      <c r="E41" s="230" t="s">
        <v>144</v>
      </c>
      <c r="F41" s="244">
        <f xml:space="preserve"> Outputs!F57</f>
        <v>328.57509490026462</v>
      </c>
    </row>
    <row r="42" spans="2:6">
      <c r="B42" s="230" t="str">
        <f xml:space="preserve"> Outputs!B58</f>
        <v>C_PR24PD24_RR3_002ADDN1_PR24</v>
      </c>
      <c r="C42" s="230" t="str">
        <f xml:space="preserve"> Outputs!E58</f>
        <v xml:space="preserve">Ofwat - 2020-25 RCV opening balance - real (2022-23 FYA) (ADDN1) </v>
      </c>
      <c r="D42" s="230" t="str">
        <f xml:space="preserve"> Outputs!G58</f>
        <v>£m</v>
      </c>
      <c r="E42" s="230" t="s">
        <v>144</v>
      </c>
      <c r="F42" s="244">
        <f xml:space="preserve"> Outputs!F58</f>
        <v>121.59378171365233</v>
      </c>
    </row>
    <row r="43" spans="2:6">
      <c r="B43" s="230" t="str">
        <f xml:space="preserve"> Outputs!B59</f>
        <v>C_PR24PD24_RR3_002ADDN2_PR24</v>
      </c>
      <c r="C43" s="230" t="str">
        <f xml:space="preserve"> Outputs!E59</f>
        <v xml:space="preserve">Ofwat - 2020-25 RCV opening balance - real (2022-23 FYA) (ADDN2) </v>
      </c>
      <c r="D43" s="230" t="str">
        <f xml:space="preserve"> Outputs!G59</f>
        <v>£m</v>
      </c>
      <c r="E43" s="230" t="s">
        <v>144</v>
      </c>
      <c r="F43" s="244">
        <f xml:space="preserve"> Outputs!F59</f>
        <v>0</v>
      </c>
    </row>
    <row r="44" spans="2:6">
      <c r="B44" s="230" t="str">
        <f xml:space="preserve"> Outputs!B64</f>
        <v>C_PR24PD24_01WR_PR24</v>
      </c>
      <c r="C44" s="230" t="str">
        <f xml:space="preserve"> Outputs!E64</f>
        <v>Pre 2020 RCV - Closing RCV at 31 March 2025 (from PR19 FD as updated by the CMA redetermination and IDoKs) - RPI inflated RCV in 2022-23 FYA prices (WR)</v>
      </c>
      <c r="D44" s="230" t="str">
        <f xml:space="preserve"> Outputs!G64</f>
        <v>£m</v>
      </c>
      <c r="E44" s="230" t="s">
        <v>144</v>
      </c>
      <c r="F44" s="244">
        <f xml:space="preserve"> Outputs!F64</f>
        <v>148.82335212596541</v>
      </c>
    </row>
    <row r="45" spans="2:6">
      <c r="B45" s="230" t="str">
        <f xml:space="preserve"> Outputs!B65</f>
        <v>C_PR24PD24_01WN_PR24</v>
      </c>
      <c r="C45" s="230" t="str">
        <f xml:space="preserve"> Outputs!E65</f>
        <v>Pre 2020 RCV - Closing RCV at 31 March 2025 (from PR19 FD as updated by the CMA redetermination and IDoKs) - RPI inflated RCV in 2022-23 FYA prices (WN)</v>
      </c>
      <c r="D45" s="230" t="str">
        <f xml:space="preserve"> Outputs!G65</f>
        <v>£m</v>
      </c>
      <c r="E45" s="230" t="s">
        <v>144</v>
      </c>
      <c r="F45" s="244">
        <f xml:space="preserve"> Outputs!F65</f>
        <v>2948.0093296749301</v>
      </c>
    </row>
    <row r="46" spans="2:6">
      <c r="B46" s="230" t="str">
        <f xml:space="preserve"> Outputs!B66</f>
        <v>C_PR24PD24_01WWN_PR24</v>
      </c>
      <c r="C46" s="230" t="str">
        <f xml:space="preserve"> Outputs!E66</f>
        <v>Pre 2020 RCV - Closing RCV at 31 March 2025 (from PR19 FD as updated by the CMA redetermination and IDoKs) - RPI inflated RCV in 2022-23 FYA prices (WWN)</v>
      </c>
      <c r="D46" s="230" t="str">
        <f xml:space="preserve"> Outputs!G66</f>
        <v>£m</v>
      </c>
      <c r="E46" s="230" t="s">
        <v>144</v>
      </c>
      <c r="F46" s="244">
        <f xml:space="preserve"> Outputs!F66</f>
        <v>2336.2762020449582</v>
      </c>
    </row>
    <row r="47" spans="2:6">
      <c r="B47" s="230" t="str">
        <f xml:space="preserve"> Outputs!B67</f>
        <v>C_PR24PD24_01BR_PR24</v>
      </c>
      <c r="C47" s="230" t="str">
        <f xml:space="preserve"> Outputs!E67</f>
        <v>Pre 2020 RCV - Closing RCV at 31 March 2025 (from PR19 FD as updated by the CMA redetermination and IDoKs) - RPI inflated RCV in 2022-23 FYA prices (BR)</v>
      </c>
      <c r="D47" s="230" t="str">
        <f xml:space="preserve"> Outputs!G67</f>
        <v>£m</v>
      </c>
      <c r="E47" s="230" t="s">
        <v>144</v>
      </c>
      <c r="F47" s="244">
        <f xml:space="preserve"> Outputs!F67</f>
        <v>732.35911213220322</v>
      </c>
    </row>
    <row r="48" spans="2:6">
      <c r="B48" s="230" t="str">
        <f xml:space="preserve"> Outputs!B68</f>
        <v>C_PR24PD24_01ADDN1_PR24</v>
      </c>
      <c r="C48" s="230" t="str">
        <f xml:space="preserve"> Outputs!E68</f>
        <v>Pre 2020 RCV - Closing RCV at 31 March 2025 (from PR19 FD as updated by the CMA redetermination and IDoKs) - RPI inflated RCV in 2022-23 FYA prices (ADDN1)</v>
      </c>
      <c r="D48" s="230" t="str">
        <f xml:space="preserve"> Outputs!G68</f>
        <v>£m</v>
      </c>
      <c r="E48" s="230" t="s">
        <v>144</v>
      </c>
      <c r="F48" s="244">
        <f xml:space="preserve"> Outputs!F68</f>
        <v>791.24156533102848</v>
      </c>
    </row>
    <row r="49" spans="2:6">
      <c r="B49" s="230" t="str">
        <f xml:space="preserve"> Outputs!B69</f>
        <v>C_PR24PD24_01ADDN2_PR24</v>
      </c>
      <c r="C49" s="230" t="str">
        <f xml:space="preserve"> Outputs!E69</f>
        <v>Pre 2020 RCV - Closing RCV at 31 March 2025 (from PR19 FD as updated by the CMA redetermination and IDoKs) - RPI inflated RCV in 2022-23 FYA prices (ADDN2)</v>
      </c>
      <c r="D49" s="230" t="str">
        <f xml:space="preserve"> Outputs!G69</f>
        <v>£m</v>
      </c>
      <c r="E49" s="230" t="s">
        <v>144</v>
      </c>
      <c r="F49" s="244">
        <f xml:space="preserve"> Outputs!F69</f>
        <v>0</v>
      </c>
    </row>
    <row r="50" spans="2:6">
      <c r="B50" s="230" t="str">
        <f xml:space="preserve"> Outputs!B70</f>
        <v>C_PR24PD24_01TOT_PR24</v>
      </c>
      <c r="C50" s="230" t="str">
        <f xml:space="preserve"> Outputs!E70</f>
        <v>Pre 2020 RCV - Closing RCV at 31 March 2025 (from PR19 FD as updated by the CMA redetermination and IDoKs) - RPI inflated RCV in 2022-23 FYA prices (Total)</v>
      </c>
      <c r="D50" s="230" t="str">
        <f xml:space="preserve"> Outputs!G70</f>
        <v>£m</v>
      </c>
      <c r="E50" s="230" t="s">
        <v>144</v>
      </c>
      <c r="F50" s="244">
        <f xml:space="preserve"> Outputs!F70</f>
        <v>6956.7095613090851</v>
      </c>
    </row>
    <row r="51" spans="2:6">
      <c r="B51" s="230" t="str">
        <f xml:space="preserve"> Outputs!B72</f>
        <v>C_PR24PD24_02WR_PR24</v>
      </c>
      <c r="C51" s="230" t="str">
        <f xml:space="preserve"> Outputs!E72</f>
        <v>Pre 2020 RCV - Closing RCV at 31 March 2025 (from PR19 FD as updated by the CMA redetermination and IDoKs) - CPI inflated RCV in 2022-23 FYA prices (WR)</v>
      </c>
      <c r="D51" s="230" t="str">
        <f xml:space="preserve"> Outputs!G72</f>
        <v>£m</v>
      </c>
      <c r="E51" s="230" t="s">
        <v>144</v>
      </c>
      <c r="F51" s="244">
        <f xml:space="preserve"> Outputs!F72</f>
        <v>142.1958635843707</v>
      </c>
    </row>
    <row r="52" spans="2:6">
      <c r="B52" s="230" t="str">
        <f xml:space="preserve"> Outputs!B73</f>
        <v>C_PR24PD24_02WN_PR24</v>
      </c>
      <c r="C52" s="230" t="str">
        <f xml:space="preserve"> Outputs!E73</f>
        <v>Pre 2020 RCV - Closing RCV at 31 March 2025 (from PR19 FD as updated by the CMA redetermination and IDoKs) - CPI inflated RCV in 2022-23 FYA prices (WN)</v>
      </c>
      <c r="D52" s="230" t="str">
        <f xml:space="preserve"> Outputs!G73</f>
        <v>£m</v>
      </c>
      <c r="E52" s="230" t="s">
        <v>144</v>
      </c>
      <c r="F52" s="244">
        <f xml:space="preserve"> Outputs!F73</f>
        <v>2756.8732688756177</v>
      </c>
    </row>
    <row r="53" spans="2:6">
      <c r="B53" s="230" t="str">
        <f xml:space="preserve"> Outputs!B74</f>
        <v>C_PR24PD24_02WWN_PR24</v>
      </c>
      <c r="C53" s="230" t="str">
        <f xml:space="preserve"> Outputs!E74</f>
        <v>Pre 2020 RCV - Closing RCV at 31 March 2025 (from PR19 FD as updated by the CMA redetermination and IDoKs) - CPI inflated RCV in 2022-23 FYA prices (WWN)</v>
      </c>
      <c r="D53" s="230" t="str">
        <f xml:space="preserve"> Outputs!G74</f>
        <v>£m</v>
      </c>
      <c r="E53" s="230" t="s">
        <v>144</v>
      </c>
      <c r="F53" s="244">
        <f xml:space="preserve"> Outputs!F74</f>
        <v>2213.3823545686791</v>
      </c>
    </row>
    <row r="54" spans="2:6">
      <c r="B54" s="230" t="str">
        <f xml:space="preserve"> Outputs!B75</f>
        <v>C_PR24PD24_02BR_PR24</v>
      </c>
      <c r="C54" s="230" t="str">
        <f xml:space="preserve"> Outputs!E75</f>
        <v>Pre 2020 RCV - Closing RCV at 31 March 2025 (from PR19 FD as updated by the CMA redetermination and IDoKs) - CPI inflated RCV in 2022-23 FYA prices (BR)</v>
      </c>
      <c r="D54" s="230" t="str">
        <f xml:space="preserve"> Outputs!G75</f>
        <v>£m</v>
      </c>
      <c r="E54" s="230" t="s">
        <v>144</v>
      </c>
      <c r="F54" s="244">
        <f xml:space="preserve"> Outputs!F75</f>
        <v>699.74526790243192</v>
      </c>
    </row>
    <row r="55" spans="2:6">
      <c r="B55" s="230" t="str">
        <f xml:space="preserve"> Outputs!B76</f>
        <v>C_PR24PD24_02ADDN1_PR24</v>
      </c>
      <c r="C55" s="230" t="str">
        <f xml:space="preserve"> Outputs!E76</f>
        <v>Pre 2020 RCV - Closing RCV at 31 March 2025 (from PR19 FD as updated by the CMA redetermination and IDoKs) - CPI inflated RCV in 2022-23 FYA prices (ADDN1)</v>
      </c>
      <c r="D55" s="230" t="str">
        <f xml:space="preserve"> Outputs!G76</f>
        <v>£m</v>
      </c>
      <c r="E55" s="230" t="s">
        <v>144</v>
      </c>
      <c r="F55" s="244">
        <f xml:space="preserve"> Outputs!F76</f>
        <v>756.00553326378702</v>
      </c>
    </row>
    <row r="56" spans="2:6">
      <c r="B56" s="230" t="str">
        <f xml:space="preserve"> Outputs!B77</f>
        <v>C_PR24PD24_02ADDN2_PR24</v>
      </c>
      <c r="C56" s="230" t="str">
        <f xml:space="preserve"> Outputs!E77</f>
        <v>Pre 2020 RCV - Closing RCV at 31 March 2025 (from PR19 FD as updated by the CMA redetermination and IDoKs) - CPI inflated RCV in 2022-23 FYA prices (ADDN2)</v>
      </c>
      <c r="D56" s="230" t="str">
        <f xml:space="preserve"> Outputs!G77</f>
        <v>£m</v>
      </c>
      <c r="E56" s="230" t="s">
        <v>144</v>
      </c>
      <c r="F56" s="244">
        <f xml:space="preserve"> Outputs!F77</f>
        <v>0</v>
      </c>
    </row>
    <row r="57" spans="2:6">
      <c r="B57" s="230" t="str">
        <f xml:space="preserve"> Outputs!B78</f>
        <v>C_PR24PD24_02TOT_PR24</v>
      </c>
      <c r="C57" s="230" t="str">
        <f xml:space="preserve"> Outputs!E78</f>
        <v>Pre 2020 RCV - Closing RCV at 31 March 2025 (from PR19 FD as updated by the CMA redetermination and IDoKs) - CPIH inflated RCV in 2022-23 FYA prices (Total)</v>
      </c>
      <c r="D57" s="230" t="str">
        <f xml:space="preserve"> Outputs!G78</f>
        <v>£m</v>
      </c>
      <c r="E57" s="230" t="s">
        <v>144</v>
      </c>
      <c r="F57" s="244">
        <f xml:space="preserve"> Outputs!F78</f>
        <v>6568.202288194886</v>
      </c>
    </row>
    <row r="58" spans="2:6">
      <c r="B58" s="230" t="str">
        <f xml:space="preserve"> Outputs!B80</f>
        <v>C_PR24PD24_03WR_PR24</v>
      </c>
      <c r="C58" s="230" t="str">
        <f xml:space="preserve"> Outputs!E80</f>
        <v>2020-25 RCV - Closing RCV at 31 March 2025 (from PR19 FD as updated by the CMA redetermination and IDoKs) - Post 2020 investment RCV in 2022-23 FYA prices (WR)</v>
      </c>
      <c r="D58" s="230" t="str">
        <f xml:space="preserve"> Outputs!G80</f>
        <v>£m</v>
      </c>
      <c r="E58" s="230" t="s">
        <v>144</v>
      </c>
      <c r="F58" s="244">
        <f xml:space="preserve"> Outputs!F80</f>
        <v>281.18850199917227</v>
      </c>
    </row>
    <row r="59" spans="2:6">
      <c r="B59" s="230" t="str">
        <f xml:space="preserve"> Outputs!B81</f>
        <v>C_PR24PD24_03WN_PR24</v>
      </c>
      <c r="C59" s="230" t="str">
        <f xml:space="preserve"> Outputs!E81</f>
        <v>2020-25 RCV - Closing RCV at 31 March 2025 (from PR19 FD as updated by the CMA redetermination and IDoKs) - Post 2020 investment RCV in 2022-23 FYA prices (WN)</v>
      </c>
      <c r="D59" s="230" t="str">
        <f xml:space="preserve"> Outputs!G81</f>
        <v>£m</v>
      </c>
      <c r="E59" s="230" t="s">
        <v>144</v>
      </c>
      <c r="F59" s="244">
        <f xml:space="preserve"> Outputs!F81</f>
        <v>2539.9908217186935</v>
      </c>
    </row>
    <row r="60" spans="2:6">
      <c r="B60" s="230" t="str">
        <f xml:space="preserve"> Outputs!B82</f>
        <v>C_PR24PD24_03WWN_PR24</v>
      </c>
      <c r="C60" s="230" t="str">
        <f xml:space="preserve"> Outputs!E82</f>
        <v>2020-25 RCV - Closing RCV at 31 March 2025 (from PR19 FD as updated by the CMA redetermination and IDoKs) - Post 2020 investment RCV in 2022-23 FYA prices (WWN)</v>
      </c>
      <c r="D60" s="230" t="str">
        <f xml:space="preserve"> Outputs!G82</f>
        <v>£m</v>
      </c>
      <c r="E60" s="230" t="s">
        <v>144</v>
      </c>
      <c r="F60" s="244">
        <f xml:space="preserve"> Outputs!F82</f>
        <v>1995.01730314312</v>
      </c>
    </row>
    <row r="61" spans="2:6">
      <c r="B61" s="230" t="str">
        <f xml:space="preserve"> Outputs!B83</f>
        <v>C_PR24PD24_03BR_PR24</v>
      </c>
      <c r="C61" s="230" t="str">
        <f xml:space="preserve"> Outputs!E83</f>
        <v>2020-25 RCV - Closing RCV at 31 March 2025 (from PR19 FD as updated by the CMA redetermination and IDoKs) - Post 2020 investment RCV in 2022-23 FYA prices (BR)</v>
      </c>
      <c r="D61" s="230" t="str">
        <f xml:space="preserve"> Outputs!G83</f>
        <v>£m</v>
      </c>
      <c r="E61" s="230" t="s">
        <v>144</v>
      </c>
      <c r="F61" s="244">
        <f xml:space="preserve"> Outputs!F83</f>
        <v>352.52003626185058</v>
      </c>
    </row>
    <row r="62" spans="2:6">
      <c r="B62" s="230" t="str">
        <f xml:space="preserve"> Outputs!B84</f>
        <v>C_PR24PD24_03ADDN1_PR24</v>
      </c>
      <c r="C62" s="230" t="str">
        <f xml:space="preserve"> Outputs!E84</f>
        <v>2020-25 RCV - Closing RCV at 31 March 2025 (from PR19 FD as updated by the CMA redetermination and IDoKs) - Post 2020 investment RCV in 2022-23 FYA prices (ADDN1)</v>
      </c>
      <c r="D62" s="230" t="str">
        <f xml:space="preserve"> Outputs!G84</f>
        <v>£m</v>
      </c>
      <c r="E62" s="230" t="s">
        <v>144</v>
      </c>
      <c r="F62" s="244">
        <f xml:space="preserve"> Outputs!F84</f>
        <v>-400.47889640808023</v>
      </c>
    </row>
    <row r="63" spans="2:6">
      <c r="B63" s="230" t="str">
        <f xml:space="preserve"> Outputs!B85</f>
        <v>C_PR24PD24_03ADDN2_PR24</v>
      </c>
      <c r="C63" s="230" t="str">
        <f xml:space="preserve"> Outputs!E85</f>
        <v>2020-25 RCV - Closing RCV at 31 March 2025 (from PR19 FD as updated by the CMA redetermination and IDoKs) - Post 2020 investment RCV in 2022-23 FYA prices (ADDN2)</v>
      </c>
      <c r="D63" s="230" t="str">
        <f xml:space="preserve"> Outputs!G85</f>
        <v>£m</v>
      </c>
      <c r="E63" s="230" t="s">
        <v>144</v>
      </c>
      <c r="F63" s="244">
        <f xml:space="preserve"> Outputs!F85</f>
        <v>0</v>
      </c>
    </row>
    <row r="64" spans="2:6">
      <c r="B64" s="230" t="str">
        <f xml:space="preserve"> Outputs!B86</f>
        <v>C_PR24PD24_03TOT_PR24</v>
      </c>
      <c r="C64" s="230" t="str">
        <f xml:space="preserve"> Outputs!E86</f>
        <v>2020-25 RCV - Closing RCV at 31 March 2025 (from PR19 FD as updated by the CMA redetermination and IDoKs) - Post 2020 investment RCV in 2022-23 FYA prices (Total)</v>
      </c>
      <c r="D64" s="230" t="str">
        <f xml:space="preserve"> Outputs!G86</f>
        <v>£m</v>
      </c>
      <c r="E64" s="230" t="s">
        <v>144</v>
      </c>
      <c r="F64" s="244">
        <f xml:space="preserve"> Outputs!F86</f>
        <v>4768.2377667147566</v>
      </c>
    </row>
    <row r="65" spans="2:6">
      <c r="B65" s="230" t="str">
        <f xml:space="preserve"> Outputs!B88</f>
        <v>C_PR24PD24_00WR_PR24</v>
      </c>
      <c r="C65" s="230" t="str">
        <f xml:space="preserve"> Outputs!E88</f>
        <v>2020-25 RCV - Closing RCV at 31 March 2025 (from PR19 FD as updated by the CMA redetermination and IDoKs) - Other adjustment RCV in 2022-23 FYA prices (WR)</v>
      </c>
      <c r="D65" s="230" t="str">
        <f xml:space="preserve"> Outputs!G88</f>
        <v>£m</v>
      </c>
      <c r="E65" s="230" t="s">
        <v>144</v>
      </c>
      <c r="F65" s="244">
        <f xml:space="preserve"> Outputs!F88</f>
        <v>0</v>
      </c>
    </row>
    <row r="66" spans="2:6">
      <c r="B66" s="230" t="str">
        <f xml:space="preserve"> Outputs!B89</f>
        <v>C_PR24PD24_00WN_PR24</v>
      </c>
      <c r="C66" s="230" t="str">
        <f xml:space="preserve"> Outputs!E89</f>
        <v>2020-25 RCV - Closing RCV at 31 March 2025 (from PR19 FD as updated by the CMA redetermination and IDoKs) - Other adjustment RCV in 2022-23 FYA prices (WN)</v>
      </c>
      <c r="D66" s="230" t="str">
        <f xml:space="preserve"> Outputs!G89</f>
        <v>£m</v>
      </c>
      <c r="E66" s="230" t="s">
        <v>144</v>
      </c>
      <c r="F66" s="244">
        <f xml:space="preserve"> Outputs!F89</f>
        <v>0</v>
      </c>
    </row>
    <row r="67" spans="2:6">
      <c r="B67" s="230" t="str">
        <f xml:space="preserve"> Outputs!B90</f>
        <v>C_PR24PD24_00WWN_PR24</v>
      </c>
      <c r="C67" s="230" t="str">
        <f xml:space="preserve"> Outputs!E90</f>
        <v>2020-25 RCV - Closing RCV at 31 March 2025 (from PR19 FD as updated by the CMA redetermination and IDoKs) - Other adjustment RCV in 2022-23 FYA prices (WWN)</v>
      </c>
      <c r="D67" s="230" t="str">
        <f xml:space="preserve"> Outputs!G90</f>
        <v>£m</v>
      </c>
      <c r="E67" s="230" t="s">
        <v>144</v>
      </c>
      <c r="F67" s="244">
        <f xml:space="preserve"> Outputs!F90</f>
        <v>0</v>
      </c>
    </row>
    <row r="68" spans="2:6">
      <c r="B68" s="230" t="str">
        <f xml:space="preserve"> Outputs!B91</f>
        <v>C_PR24PD24_00BR_PR24</v>
      </c>
      <c r="C68" s="230" t="str">
        <f xml:space="preserve"> Outputs!E91</f>
        <v>2020-25 RCV - Closing RCV at 31 March 2025 (from PR19 FD as updated by the CMA redetermination and IDoKs) - Other adjustment RCV in 2022-23 FYA prices (BR)</v>
      </c>
      <c r="D68" s="230" t="str">
        <f xml:space="preserve"> Outputs!G91</f>
        <v>£m</v>
      </c>
      <c r="E68" s="230" t="s">
        <v>144</v>
      </c>
      <c r="F68" s="244">
        <f xml:space="preserve"> Outputs!F91</f>
        <v>0</v>
      </c>
    </row>
    <row r="69" spans="2:6">
      <c r="B69" s="230" t="str">
        <f xml:space="preserve"> Outputs!B92</f>
        <v>C_PR24PD24_00ADDN1_PR24</v>
      </c>
      <c r="C69" s="230" t="str">
        <f xml:space="preserve"> Outputs!E92</f>
        <v>2020-25 RCV - Closing RCV at 31 March 2025 (from PR19 FD as updated by the CMA redetermination and IDoKs) - Other adjustment RCV in 2022-23 FYA prices (ADDN1)</v>
      </c>
      <c r="D69" s="230" t="str">
        <f xml:space="preserve"> Outputs!G92</f>
        <v>£m</v>
      </c>
      <c r="E69" s="230" t="s">
        <v>144</v>
      </c>
      <c r="F69" s="244">
        <f xml:space="preserve"> Outputs!F92</f>
        <v>0</v>
      </c>
    </row>
    <row r="70" spans="2:6">
      <c r="B70" s="230" t="str">
        <f xml:space="preserve"> Outputs!B93</f>
        <v>C_PR24PD24_00ADDN2_PR24</v>
      </c>
      <c r="C70" s="230" t="str">
        <f xml:space="preserve"> Outputs!E93</f>
        <v>2020-25 RCV - Closing RCV at 31 March 2025 (from PR19 FD as updated by the CMA redetermination and IDoKs) - Other adjustment RCV in 2022-23 FYA prices (ADDN2)</v>
      </c>
      <c r="D70" s="230" t="str">
        <f xml:space="preserve"> Outputs!G93</f>
        <v>£m</v>
      </c>
      <c r="E70" s="230" t="s">
        <v>144</v>
      </c>
      <c r="F70" s="244">
        <f xml:space="preserve"> Outputs!F93</f>
        <v>0</v>
      </c>
    </row>
    <row r="71" spans="2:6">
      <c r="B71" s="230" t="str">
        <f xml:space="preserve"> Outputs!B94</f>
        <v>C_PR24PD24_00TOT_PR24</v>
      </c>
      <c r="C71" s="230" t="str">
        <f xml:space="preserve"> Outputs!E94</f>
        <v>2020-25 RCV - Closing RCV at 31 March 2025 (from PR19 FD as updated by the CMA redetermination and IDoKs) - Other adjustment RCV in 2022-23 FYA prices (Total)</v>
      </c>
      <c r="D71" s="230" t="str">
        <f xml:space="preserve"> Outputs!G94</f>
        <v>£m</v>
      </c>
      <c r="E71" s="230" t="s">
        <v>144</v>
      </c>
      <c r="F71" s="244">
        <f xml:space="preserve"> Outputs!F94</f>
        <v>0</v>
      </c>
    </row>
    <row r="72" spans="2:6">
      <c r="B72" s="230" t="str">
        <f xml:space="preserve"> Outputs!B96</f>
        <v>C_PR24PD24_04TOT_PR24</v>
      </c>
      <c r="C72" s="230" t="str">
        <f xml:space="preserve"> Outputs!E96</f>
        <v>2020-25 RCV - Closing RCV at 31 March 2025 (from PR19 FD as updated by the CMA redetermination and IDoKs) - in 2022-23 FYA prices (Total)</v>
      </c>
      <c r="D72" s="230" t="str">
        <f xml:space="preserve"> Outputs!G96</f>
        <v>£m</v>
      </c>
      <c r="E72" s="230" t="s">
        <v>144</v>
      </c>
      <c r="F72" s="244">
        <f xml:space="preserve"> Outputs!F96</f>
        <v>18293.149616218729</v>
      </c>
    </row>
    <row r="73" spans="2:6">
      <c r="B73" s="230" t="str">
        <f xml:space="preserve"> Outputs!B98</f>
        <v>C_PR24PD24_05WR_PR24</v>
      </c>
      <c r="C73" s="230" t="str">
        <f xml:space="preserve"> Outputs!E98</f>
        <v>PR14 BYR ODI RCV adjustment in 2022-23 FYA prices (WR)</v>
      </c>
      <c r="D73" s="230" t="str">
        <f xml:space="preserve"> Outputs!G98</f>
        <v>£m</v>
      </c>
      <c r="E73" s="230" t="s">
        <v>144</v>
      </c>
      <c r="F73" s="244">
        <f xml:space="preserve"> Outputs!F98</f>
        <v>-2.4793299216376141E-2</v>
      </c>
    </row>
    <row r="74" spans="2:6">
      <c r="B74" s="230" t="str">
        <f xml:space="preserve"> Outputs!B99</f>
        <v>C_PR24PD24_05WN_PR24</v>
      </c>
      <c r="C74" s="230" t="str">
        <f xml:space="preserve"> Outputs!E99</f>
        <v>PR14 BYR ODI RCV adjustment in 2022-23 FYA prices (WN)</v>
      </c>
      <c r="D74" s="230" t="str">
        <f xml:space="preserve"> Outputs!G99</f>
        <v>£m</v>
      </c>
      <c r="E74" s="230" t="s">
        <v>144</v>
      </c>
      <c r="F74" s="244">
        <f xml:space="preserve"> Outputs!F99</f>
        <v>0</v>
      </c>
    </row>
    <row r="75" spans="2:6">
      <c r="B75" s="230" t="str">
        <f xml:space="preserve"> Outputs!B100</f>
        <v>C_PR24PD24_05WWN_PR24</v>
      </c>
      <c r="C75" s="230" t="str">
        <f xml:space="preserve"> Outputs!E100</f>
        <v>PR14 BYR ODI RCV adjustment in 2022-23 FYA prices (WWN)</v>
      </c>
      <c r="D75" s="230" t="str">
        <f xml:space="preserve"> Outputs!G100</f>
        <v>£m</v>
      </c>
      <c r="E75" s="230" t="s">
        <v>144</v>
      </c>
      <c r="F75" s="244">
        <f xml:space="preserve"> Outputs!F100</f>
        <v>0</v>
      </c>
    </row>
    <row r="76" spans="2:6">
      <c r="B76" s="230" t="str">
        <f xml:space="preserve"> Outputs!B101</f>
        <v>C_PR24PD24_05BR_PR24</v>
      </c>
      <c r="C76" s="230" t="str">
        <f xml:space="preserve"> Outputs!E101</f>
        <v>PR14 BYR ODI RCV adjustment in 2022-23 FYA prices (BR)</v>
      </c>
      <c r="D76" s="230" t="str">
        <f xml:space="preserve"> Outputs!G101</f>
        <v>£m</v>
      </c>
      <c r="E76" s="230" t="s">
        <v>144</v>
      </c>
      <c r="F76" s="244">
        <f xml:space="preserve"> Outputs!F101</f>
        <v>0</v>
      </c>
    </row>
    <row r="77" spans="2:6">
      <c r="B77" s="230" t="str">
        <f xml:space="preserve"> Outputs!B102</f>
        <v>C_PR24PD24_05ADDN1_PR24</v>
      </c>
      <c r="C77" s="230" t="str">
        <f xml:space="preserve"> Outputs!E102</f>
        <v>PR14 BYR ODI RCV adjustment in 2022-23 FYA prices (ADDN1)</v>
      </c>
      <c r="D77" s="230" t="str">
        <f xml:space="preserve"> Outputs!G102</f>
        <v>£m</v>
      </c>
      <c r="E77" s="230" t="s">
        <v>144</v>
      </c>
      <c r="F77" s="244">
        <f xml:space="preserve"> Outputs!F102</f>
        <v>0</v>
      </c>
    </row>
    <row r="78" spans="2:6">
      <c r="B78" s="230" t="str">
        <f xml:space="preserve"> Outputs!B103</f>
        <v>C_PR24PD24_05ADDN2_PR24</v>
      </c>
      <c r="C78" s="230" t="str">
        <f xml:space="preserve"> Outputs!E103</f>
        <v>PR14 BYR ODI RCV adjustment in 2022-23 FYA prices (ADDN2)</v>
      </c>
      <c r="D78" s="230" t="str">
        <f xml:space="preserve"> Outputs!G103</f>
        <v>£m</v>
      </c>
      <c r="E78" s="230" t="s">
        <v>144</v>
      </c>
      <c r="F78" s="244">
        <f xml:space="preserve"> Outputs!F103</f>
        <v>0</v>
      </c>
    </row>
    <row r="79" spans="2:6">
      <c r="B79" s="230" t="str">
        <f xml:space="preserve"> Outputs!B104</f>
        <v>C_PR24PD24_05TOT_PR24</v>
      </c>
      <c r="C79" s="230" t="str">
        <f xml:space="preserve"> Outputs!E104</f>
        <v>PR14 BYR ODI RCV adjustment in 2022-23 FYA prices (Total)</v>
      </c>
      <c r="D79" s="230" t="str">
        <f xml:space="preserve"> Outputs!G104</f>
        <v>£m</v>
      </c>
      <c r="E79" s="230" t="s">
        <v>144</v>
      </c>
      <c r="F79" s="244">
        <f xml:space="preserve"> Outputs!F104</f>
        <v>-2.4793299216376141E-2</v>
      </c>
    </row>
    <row r="80" spans="2:6">
      <c r="B80" s="230" t="str">
        <f xml:space="preserve"> Outputs!B106</f>
        <v>C_PR24PD24_06WR_PR24</v>
      </c>
      <c r="C80" s="230" t="str">
        <f xml:space="preserve"> Outputs!E106</f>
        <v>PR14 BYR Totex menu RCV adjustment in 2022-23 FYA prices (WR)</v>
      </c>
      <c r="D80" s="230" t="str">
        <f xml:space="preserve"> Outputs!G106</f>
        <v>£m</v>
      </c>
      <c r="E80" s="230" t="s">
        <v>144</v>
      </c>
      <c r="F80" s="244">
        <f xml:space="preserve"> Outputs!F106</f>
        <v>0</v>
      </c>
    </row>
    <row r="81" spans="2:6">
      <c r="B81" s="230" t="str">
        <f xml:space="preserve"> Outputs!B107</f>
        <v>C_PR24PD24_06WN_PR24</v>
      </c>
      <c r="C81" s="230" t="str">
        <f xml:space="preserve"> Outputs!E107</f>
        <v>PR14 BYR Totex menu RCV adjustment in 2022-23 FYA prices (WN)</v>
      </c>
      <c r="D81" s="230" t="str">
        <f xml:space="preserve"> Outputs!G107</f>
        <v>£m</v>
      </c>
      <c r="E81" s="230" t="s">
        <v>144</v>
      </c>
      <c r="F81" s="244">
        <f xml:space="preserve"> Outputs!F107</f>
        <v>4.0342239724932032</v>
      </c>
    </row>
    <row r="82" spans="2:6">
      <c r="B82" s="230" t="str">
        <f xml:space="preserve"> Outputs!B108</f>
        <v>C_PR24PD24_06WWN_PR24</v>
      </c>
      <c r="C82" s="230" t="str">
        <f xml:space="preserve"> Outputs!E108</f>
        <v>PR14 BYR Totex menu RCV adjustment in 2022-23 FYA prices (WWN)</v>
      </c>
      <c r="D82" s="230" t="str">
        <f xml:space="preserve"> Outputs!G108</f>
        <v>£m</v>
      </c>
      <c r="E82" s="230" t="s">
        <v>144</v>
      </c>
      <c r="F82" s="244">
        <f xml:space="preserve"> Outputs!F108</f>
        <v>8.3270066368143283</v>
      </c>
    </row>
    <row r="83" spans="2:6">
      <c r="B83" s="230" t="str">
        <f xml:space="preserve"> Outputs!B109</f>
        <v>C_PR24PD24_06BR_PR24</v>
      </c>
      <c r="C83" s="230" t="str">
        <f xml:space="preserve"> Outputs!E109</f>
        <v>PR14 BYR Totex menu RCV adjustment in 2022-23 FYA prices (BR)</v>
      </c>
      <c r="D83" s="230" t="str">
        <f xml:space="preserve"> Outputs!G109</f>
        <v>£m</v>
      </c>
      <c r="E83" s="230" t="s">
        <v>144</v>
      </c>
      <c r="F83" s="244">
        <f xml:space="preserve"> Outputs!F109</f>
        <v>0</v>
      </c>
    </row>
    <row r="84" spans="2:6">
      <c r="B84" s="230" t="str">
        <f xml:space="preserve"> Outputs!B110</f>
        <v>C_PR24PD24_06ADDN1_PR24</v>
      </c>
      <c r="C84" s="230" t="str">
        <f xml:space="preserve"> Outputs!E110</f>
        <v>PR14 BYR Totex menu RCV adjustment in 2022-23 FYA prices (ADDN1)</v>
      </c>
      <c r="D84" s="230" t="str">
        <f xml:space="preserve"> Outputs!G110</f>
        <v>£m</v>
      </c>
      <c r="E84" s="230" t="s">
        <v>144</v>
      </c>
      <c r="F84" s="244">
        <f xml:space="preserve"> Outputs!F110</f>
        <v>-8.3140196705581317</v>
      </c>
    </row>
    <row r="85" spans="2:6">
      <c r="B85" s="230" t="str">
        <f xml:space="preserve"> Outputs!B111</f>
        <v>C_PR24PD24_06ADDN2_PR24</v>
      </c>
      <c r="C85" s="230" t="str">
        <f xml:space="preserve"> Outputs!E111</f>
        <v>PR14 BYR Totex menu RCV adjustment in 2022-23 FYA prices (ADDN2)</v>
      </c>
      <c r="D85" s="230" t="str">
        <f xml:space="preserve"> Outputs!G111</f>
        <v>£m</v>
      </c>
      <c r="E85" s="230" t="s">
        <v>144</v>
      </c>
      <c r="F85" s="244">
        <f xml:space="preserve"> Outputs!F111</f>
        <v>0</v>
      </c>
    </row>
    <row r="86" spans="2:6">
      <c r="B86" s="230" t="str">
        <f xml:space="preserve"> Outputs!B112</f>
        <v>C_PR24PD24_06TOT_PR24</v>
      </c>
      <c r="C86" s="230" t="str">
        <f xml:space="preserve"> Outputs!E112</f>
        <v>PR14 BYR Totex menu RCV adjustment in 2022-23 FYA prices (Total)</v>
      </c>
      <c r="D86" s="230" t="str">
        <f xml:space="preserve"> Outputs!G112</f>
        <v>£m</v>
      </c>
      <c r="E86" s="230" t="s">
        <v>144</v>
      </c>
      <c r="F86" s="244">
        <f xml:space="preserve"> Outputs!F112</f>
        <v>4.0472109387493997</v>
      </c>
    </row>
    <row r="87" spans="2:6">
      <c r="B87" s="230" t="str">
        <f xml:space="preserve"> Outputs!B114</f>
        <v>C_PR24PD24_07WR_PR24</v>
      </c>
      <c r="C87" s="230" t="str">
        <f xml:space="preserve"> Outputs!E114</f>
        <v>PR14 BYR Land sales RCV adjustment in 2022-23 FYA prices (WR)</v>
      </c>
      <c r="D87" s="230" t="str">
        <f xml:space="preserve"> Outputs!G114</f>
        <v>£m</v>
      </c>
      <c r="E87" s="230" t="s">
        <v>144</v>
      </c>
      <c r="F87" s="244">
        <f xml:space="preserve"> Outputs!F114</f>
        <v>0</v>
      </c>
    </row>
    <row r="88" spans="2:6">
      <c r="B88" s="230" t="str">
        <f xml:space="preserve"> Outputs!B115</f>
        <v>C_PR24PD24_07WN_PR24</v>
      </c>
      <c r="C88" s="230" t="str">
        <f xml:space="preserve"> Outputs!E115</f>
        <v>PR14 BYR Land sales RCV adjustment in 2022-23 FYA prices (WN)</v>
      </c>
      <c r="D88" s="230" t="str">
        <f xml:space="preserve"> Outputs!G115</f>
        <v>£m</v>
      </c>
      <c r="E88" s="230" t="s">
        <v>144</v>
      </c>
      <c r="F88" s="244">
        <f xml:space="preserve"> Outputs!F115</f>
        <v>6.3848648648648654</v>
      </c>
    </row>
    <row r="89" spans="2:6">
      <c r="B89" s="230" t="str">
        <f xml:space="preserve"> Outputs!B116</f>
        <v>C_PR24PD24_07WWN_PR24</v>
      </c>
      <c r="C89" s="230" t="str">
        <f xml:space="preserve"> Outputs!E116</f>
        <v>PR14 BYR Land sales RCV adjustment in 2022-23 FYA prices (WWN)</v>
      </c>
      <c r="D89" s="230" t="str">
        <f xml:space="preserve"> Outputs!G116</f>
        <v>£m</v>
      </c>
      <c r="E89" s="230" t="s">
        <v>144</v>
      </c>
      <c r="F89" s="244">
        <f xml:space="preserve"> Outputs!F116</f>
        <v>7.2183919718535101</v>
      </c>
    </row>
    <row r="90" spans="2:6">
      <c r="B90" s="230" t="str">
        <f xml:space="preserve"> Outputs!B117</f>
        <v>C_PR24PD24_07BR_PR24</v>
      </c>
      <c r="C90" s="230" t="str">
        <f xml:space="preserve"> Outputs!E117</f>
        <v>PR14 BYR Land sales RCV adjustment in 2022-23 FYA prices (BR)</v>
      </c>
      <c r="D90" s="230" t="str">
        <f xml:space="preserve"> Outputs!G117</f>
        <v>£m</v>
      </c>
      <c r="E90" s="230" t="s">
        <v>144</v>
      </c>
      <c r="F90" s="244">
        <f xml:space="preserve"> Outputs!F117</f>
        <v>0</v>
      </c>
    </row>
    <row r="91" spans="2:6">
      <c r="B91" s="230" t="str">
        <f xml:space="preserve"> Outputs!B118</f>
        <v>C_PR24PD24_07ADDN1_PR24</v>
      </c>
      <c r="C91" s="230" t="str">
        <f xml:space="preserve"> Outputs!E118</f>
        <v>PR14 BYR Land sales RCV adjustment in 2022-23 FYA prices (ADDN1)</v>
      </c>
      <c r="D91" s="230" t="str">
        <f xml:space="preserve"> Outputs!G118</f>
        <v>£m</v>
      </c>
      <c r="E91" s="230" t="s">
        <v>144</v>
      </c>
      <c r="F91" s="244">
        <f xml:space="preserve"> Outputs!F118</f>
        <v>0</v>
      </c>
    </row>
    <row r="92" spans="2:6">
      <c r="B92" s="230" t="str">
        <f xml:space="preserve"> Outputs!B119</f>
        <v>C_PR24PD24_07ADDN2_PR24</v>
      </c>
      <c r="C92" s="230" t="str">
        <f xml:space="preserve"> Outputs!E119</f>
        <v>PR14 BYR Land sales RCV adjustment in 2022-23 FYA prices (ADDN2)</v>
      </c>
      <c r="D92" s="230" t="str">
        <f xml:space="preserve"> Outputs!G119</f>
        <v>£m</v>
      </c>
      <c r="E92" s="230" t="s">
        <v>144</v>
      </c>
      <c r="F92" s="244">
        <f xml:space="preserve"> Outputs!F119</f>
        <v>0</v>
      </c>
    </row>
    <row r="93" spans="2:6">
      <c r="B93" s="230" t="str">
        <f xml:space="preserve"> Outputs!B120</f>
        <v>C_PR24PD24_07TOT_PR24</v>
      </c>
      <c r="C93" s="230" t="str">
        <f xml:space="preserve"> Outputs!E120</f>
        <v>PR14 BYR Land sales RCV adjustment in 2022-23 FYA prices (Total)</v>
      </c>
      <c r="D93" s="230" t="str">
        <f xml:space="preserve"> Outputs!G120</f>
        <v>£m</v>
      </c>
      <c r="E93" s="230" t="s">
        <v>144</v>
      </c>
      <c r="F93" s="244">
        <f xml:space="preserve"> Outputs!F120</f>
        <v>13.603256836718376</v>
      </c>
    </row>
    <row r="94" spans="2:6">
      <c r="B94" s="230" t="str">
        <f xml:space="preserve"> Outputs!B122</f>
        <v>C_PR24PD24_08WR_PR24</v>
      </c>
      <c r="C94" s="230" t="str">
        <f xml:space="preserve"> Outputs!E122</f>
        <v>PR14 BYR RPI-CPIH wedge RCV adjustment in 2022-23 FYA prices (WR)</v>
      </c>
      <c r="D94" s="230" t="str">
        <f xml:space="preserve"> Outputs!G122</f>
        <v>£m</v>
      </c>
      <c r="E94" s="230" t="s">
        <v>144</v>
      </c>
      <c r="F94" s="244">
        <f xml:space="preserve"> Outputs!F122</f>
        <v>1.0566667999360306</v>
      </c>
    </row>
    <row r="95" spans="2:6">
      <c r="B95" s="230" t="str">
        <f xml:space="preserve"> Outputs!B123</f>
        <v>C_PR24PD24_08WN_PR24</v>
      </c>
      <c r="C95" s="230" t="str">
        <f xml:space="preserve"> Outputs!E123</f>
        <v>PR14 BYR RPI-CPIH wedge RCV adjustment in 2022-23 FYA prices (WN)</v>
      </c>
      <c r="D95" s="230" t="str">
        <f xml:space="preserve"> Outputs!G123</f>
        <v>£m</v>
      </c>
      <c r="E95" s="230" t="s">
        <v>144</v>
      </c>
      <c r="F95" s="244">
        <f xml:space="preserve"> Outputs!F123</f>
        <v>21.13569726531265</v>
      </c>
    </row>
    <row r="96" spans="2:6">
      <c r="B96" s="230" t="str">
        <f xml:space="preserve"> Outputs!B124</f>
        <v>C_PR24PD24_08WWN_PR24</v>
      </c>
      <c r="C96" s="230" t="str">
        <f xml:space="preserve"> Outputs!E124</f>
        <v>PR14 BYR RPI-CPIH wedge RCV adjustment in 2022-23 FYA prices (WWN)</v>
      </c>
      <c r="D96" s="230" t="str">
        <f xml:space="preserve"> Outputs!G124</f>
        <v>£m</v>
      </c>
      <c r="E96" s="230" t="s">
        <v>144</v>
      </c>
      <c r="F96" s="244">
        <f xml:space="preserve"> Outputs!F124</f>
        <v>28.061292179753718</v>
      </c>
    </row>
    <row r="97" spans="2:6">
      <c r="B97" s="230" t="str">
        <f xml:space="preserve"> Outputs!B125</f>
        <v>C_PR24PD24_08BR_PR24</v>
      </c>
      <c r="C97" s="230" t="str">
        <f xml:space="preserve"> Outputs!E125</f>
        <v>PR14 BYR RPI-CPIH wedge RCV adjustment in 2022-23 FYA prices (BR)</v>
      </c>
      <c r="D97" s="230" t="str">
        <f xml:space="preserve"> Outputs!G125</f>
        <v>£m</v>
      </c>
      <c r="E97" s="230" t="s">
        <v>144</v>
      </c>
      <c r="F97" s="244">
        <f xml:space="preserve"> Outputs!F125</f>
        <v>5.4013973292819442</v>
      </c>
    </row>
    <row r="98" spans="2:6">
      <c r="B98" s="230" t="str">
        <f xml:space="preserve"> Outputs!B126</f>
        <v>C_PR24PD24_08ADDN1_PR24</v>
      </c>
      <c r="C98" s="230" t="str">
        <f xml:space="preserve"> Outputs!E126</f>
        <v>PR14 BYR RPI-CPIH wedge RCV adjustment in 2022-23 FYA prices (ADDN1)</v>
      </c>
      <c r="D98" s="230" t="str">
        <f xml:space="preserve"> Outputs!G126</f>
        <v>£m</v>
      </c>
      <c r="E98" s="230" t="s">
        <v>144</v>
      </c>
      <c r="F98" s="244">
        <f xml:space="preserve"> Outputs!F126</f>
        <v>4.6635015192707501</v>
      </c>
    </row>
    <row r="99" spans="2:6">
      <c r="B99" s="230" t="str">
        <f xml:space="preserve"> Outputs!B127</f>
        <v>C_PR24PD24_08ADDN2_PR24</v>
      </c>
      <c r="C99" s="230" t="str">
        <f xml:space="preserve"> Outputs!E127</f>
        <v>PR14 BYR RPI-CPIH wedge RCV adjustment in 2022-23 FYA prices (ADDN2)</v>
      </c>
      <c r="D99" s="230" t="str">
        <f xml:space="preserve"> Outputs!G127</f>
        <v>£m</v>
      </c>
      <c r="E99" s="230" t="s">
        <v>144</v>
      </c>
      <c r="F99" s="244">
        <f xml:space="preserve"> Outputs!F127</f>
        <v>0</v>
      </c>
    </row>
    <row r="100" spans="2:6">
      <c r="B100" s="230" t="str">
        <f xml:space="preserve"> Outputs!B128</f>
        <v>C_PR24PD24_08TOT_PR24</v>
      </c>
      <c r="C100" s="230" t="str">
        <f xml:space="preserve"> Outputs!E128</f>
        <v>PR14 BYR RPI-CPIH wedge RCV adjustment in 2022-23 FYA prices (Total)</v>
      </c>
      <c r="D100" s="230" t="str">
        <f xml:space="preserve"> Outputs!G128</f>
        <v>£m</v>
      </c>
      <c r="E100" s="230" t="s">
        <v>144</v>
      </c>
      <c r="F100" s="244">
        <f xml:space="preserve"> Outputs!F128</f>
        <v>60.318555093555098</v>
      </c>
    </row>
    <row r="101" spans="2:6">
      <c r="B101" s="230" t="str">
        <f xml:space="preserve"> Outputs!B130</f>
        <v>C_PR24PD24_09WR_PR24</v>
      </c>
      <c r="C101" s="230" t="str">
        <f xml:space="preserve"> Outputs!E130</f>
        <v>PR14 BYR Other RCV adjustment in 2022-23 FYA prices (WR)</v>
      </c>
      <c r="D101" s="230" t="str">
        <f xml:space="preserve"> Outputs!G130</f>
        <v>£m</v>
      </c>
      <c r="E101" s="230" t="s">
        <v>144</v>
      </c>
      <c r="F101" s="244">
        <f xml:space="preserve"> Outputs!F130</f>
        <v>0</v>
      </c>
    </row>
    <row r="102" spans="2:6">
      <c r="B102" s="230" t="str">
        <f xml:space="preserve"> Outputs!B131</f>
        <v>C_PR24PD24_09WN_PR24</v>
      </c>
      <c r="C102" s="230" t="str">
        <f xml:space="preserve"> Outputs!E131</f>
        <v>PR14 BYR Other RCV adjustment in 2022-23 FYA prices (WN)</v>
      </c>
      <c r="D102" s="230" t="str">
        <f xml:space="preserve"> Outputs!G131</f>
        <v>£m</v>
      </c>
      <c r="E102" s="230" t="s">
        <v>144</v>
      </c>
      <c r="F102" s="244">
        <f xml:space="preserve"> Outputs!F131</f>
        <v>0</v>
      </c>
    </row>
    <row r="103" spans="2:6">
      <c r="B103" s="230" t="str">
        <f xml:space="preserve"> Outputs!B132</f>
        <v>C_PR24PD24_09WWN_PR24</v>
      </c>
      <c r="C103" s="230" t="str">
        <f xml:space="preserve"> Outputs!E132</f>
        <v>PR14 BYR Other RCV adjustment in 2022-23 FYA prices (WWN)</v>
      </c>
      <c r="D103" s="230" t="str">
        <f xml:space="preserve"> Outputs!G132</f>
        <v>£m</v>
      </c>
      <c r="E103" s="230" t="s">
        <v>144</v>
      </c>
      <c r="F103" s="244">
        <f xml:space="preserve"> Outputs!F132</f>
        <v>-9.6788317607548375</v>
      </c>
    </row>
    <row r="104" spans="2:6">
      <c r="B104" s="230" t="str">
        <f xml:space="preserve"> Outputs!B133</f>
        <v>C_PR24PD24_09BR_PR24</v>
      </c>
      <c r="C104" s="230" t="str">
        <f xml:space="preserve"> Outputs!E133</f>
        <v>PR14 BYR Other RCV adjustment in 2022-23 FYA prices (BR)</v>
      </c>
      <c r="D104" s="230" t="str">
        <f xml:space="preserve"> Outputs!G133</f>
        <v>£m</v>
      </c>
      <c r="E104" s="230" t="s">
        <v>144</v>
      </c>
      <c r="F104" s="244">
        <f xml:space="preserve"> Outputs!F133</f>
        <v>0</v>
      </c>
    </row>
    <row r="105" spans="2:6">
      <c r="B105" s="230" t="str">
        <f xml:space="preserve"> Outputs!B134</f>
        <v>C_PR24PD24_09ADDN1_PR24</v>
      </c>
      <c r="C105" s="230" t="str">
        <f xml:space="preserve"> Outputs!E134</f>
        <v>PR14 BYR Other RCV adjustment in 2022-23 FYA prices (ADDN1)</v>
      </c>
      <c r="D105" s="230" t="str">
        <f xml:space="preserve"> Outputs!G134</f>
        <v>£m</v>
      </c>
      <c r="E105" s="230" t="s">
        <v>144</v>
      </c>
      <c r="F105" s="244">
        <f xml:space="preserve"> Outputs!F134</f>
        <v>0</v>
      </c>
    </row>
    <row r="106" spans="2:6">
      <c r="B106" s="230" t="str">
        <f xml:space="preserve"> Outputs!B135</f>
        <v>C_PR24PD24_09ADDN2_PR24</v>
      </c>
      <c r="C106" s="230" t="str">
        <f xml:space="preserve"> Outputs!E135</f>
        <v>PR14 BYR Other RCV adjustment in 2022-23 FYA prices (ADDN2)</v>
      </c>
      <c r="D106" s="230" t="str">
        <f xml:space="preserve"> Outputs!G135</f>
        <v>£m</v>
      </c>
      <c r="E106" s="230" t="s">
        <v>144</v>
      </c>
      <c r="F106" s="244">
        <f xml:space="preserve"> Outputs!F135</f>
        <v>0</v>
      </c>
    </row>
    <row r="107" spans="2:6">
      <c r="B107" s="230" t="str">
        <f xml:space="preserve"> Outputs!B136</f>
        <v>C_PR24PD24_09TOT_PR24</v>
      </c>
      <c r="C107" s="230" t="str">
        <f xml:space="preserve"> Outputs!E136</f>
        <v>PR14 BYR Other RCV adjustment in 2022-23 FYA prices (Total)</v>
      </c>
      <c r="D107" s="230" t="str">
        <f xml:space="preserve"> Outputs!G136</f>
        <v>£m</v>
      </c>
      <c r="E107" s="230" t="s">
        <v>144</v>
      </c>
      <c r="F107" s="244">
        <f xml:space="preserve"> Outputs!F136</f>
        <v>-9.6788317607548375</v>
      </c>
    </row>
    <row r="108" spans="2:6">
      <c r="B108" s="230" t="str">
        <f xml:space="preserve"> Outputs!B138</f>
        <v>C_PR24PD24_10WR_PR24</v>
      </c>
      <c r="C108" s="230" t="str">
        <f xml:space="preserve"> Outputs!E138</f>
        <v>PR14 IFRS16 RCV adjustment in 2022-23 FYA prices (WR)</v>
      </c>
      <c r="D108" s="230" t="str">
        <f xml:space="preserve"> Outputs!G138</f>
        <v>£m</v>
      </c>
      <c r="E108" s="230" t="s">
        <v>144</v>
      </c>
      <c r="F108" s="244">
        <f xml:space="preserve"> Outputs!F138</f>
        <v>0</v>
      </c>
    </row>
    <row r="109" spans="2:6">
      <c r="B109" s="230" t="str">
        <f xml:space="preserve"> Outputs!B139</f>
        <v>C_PR24PD24_10WN_PR24</v>
      </c>
      <c r="C109" s="230" t="str">
        <f xml:space="preserve"> Outputs!E139</f>
        <v>PR14 IFRS16 RCV adjustment in 2022-23 FYA prices (WN)</v>
      </c>
      <c r="D109" s="230" t="str">
        <f xml:space="preserve"> Outputs!G139</f>
        <v>£m</v>
      </c>
      <c r="E109" s="230" t="s">
        <v>144</v>
      </c>
      <c r="F109" s="244">
        <f xml:space="preserve"> Outputs!F139</f>
        <v>0</v>
      </c>
    </row>
    <row r="110" spans="2:6">
      <c r="B110" s="230" t="str">
        <f xml:space="preserve"> Outputs!B140</f>
        <v>C_PR24PD24_10WWN_PR24</v>
      </c>
      <c r="C110" s="230" t="str">
        <f xml:space="preserve"> Outputs!E140</f>
        <v>PR14 IFRS16 RCV adjustment in 2022-23 FYA prices (WWN)</v>
      </c>
      <c r="D110" s="230" t="str">
        <f xml:space="preserve"> Outputs!G140</f>
        <v>£m</v>
      </c>
      <c r="E110" s="230" t="s">
        <v>144</v>
      </c>
      <c r="F110" s="244">
        <f xml:space="preserve"> Outputs!F140</f>
        <v>0</v>
      </c>
    </row>
    <row r="111" spans="2:6">
      <c r="B111" s="230" t="str">
        <f xml:space="preserve"> Outputs!B141</f>
        <v>C_PR24PD24_10BR_PR24</v>
      </c>
      <c r="C111" s="230" t="str">
        <f xml:space="preserve"> Outputs!E141</f>
        <v>PR14 IFRS16 RCV adjustment in 2022-23 FYA prices (BR)</v>
      </c>
      <c r="D111" s="230" t="str">
        <f xml:space="preserve"> Outputs!G141</f>
        <v>£m</v>
      </c>
      <c r="E111" s="230" t="s">
        <v>144</v>
      </c>
      <c r="F111" s="244">
        <f xml:space="preserve"> Outputs!F141</f>
        <v>0</v>
      </c>
    </row>
    <row r="112" spans="2:6">
      <c r="B112" s="230" t="str">
        <f xml:space="preserve"> Outputs!B142</f>
        <v>C_PR24PD24_10ADDN1_PR24</v>
      </c>
      <c r="C112" s="230" t="str">
        <f xml:space="preserve"> Outputs!E142</f>
        <v>PR14 IFRS16 RCV adjustment in 2022-23 FYA prices (ADDN1)</v>
      </c>
      <c r="D112" s="230" t="str">
        <f xml:space="preserve"> Outputs!G142</f>
        <v>£m</v>
      </c>
      <c r="E112" s="230" t="s">
        <v>144</v>
      </c>
      <c r="F112" s="244">
        <f xml:space="preserve"> Outputs!F142</f>
        <v>0</v>
      </c>
    </row>
    <row r="113" spans="2:6">
      <c r="B113" s="230" t="str">
        <f xml:space="preserve"> Outputs!B143</f>
        <v>C_PR24PD24_10ADDN2_PR24</v>
      </c>
      <c r="C113" s="230" t="str">
        <f xml:space="preserve"> Outputs!E143</f>
        <v>PR14 IFRS16 RCV adjustment in 2022-23 FYA prices (ADDN2)</v>
      </c>
      <c r="D113" s="230" t="str">
        <f xml:space="preserve"> Outputs!G143</f>
        <v>£m</v>
      </c>
      <c r="E113" s="230" t="s">
        <v>144</v>
      </c>
      <c r="F113" s="244">
        <f xml:space="preserve"> Outputs!F143</f>
        <v>0</v>
      </c>
    </row>
    <row r="114" spans="2:6">
      <c r="B114" s="230" t="str">
        <f xml:space="preserve"> Outputs!B144</f>
        <v>C_PR24PD24_10TOT_PR24</v>
      </c>
      <c r="C114" s="230" t="str">
        <f xml:space="preserve"> Outputs!E144</f>
        <v>PR14 IFRS16 RCV adjustment in 2022-23 FYA prices (Total)</v>
      </c>
      <c r="D114" s="230" t="str">
        <f xml:space="preserve"> Outputs!G144</f>
        <v>£m</v>
      </c>
      <c r="E114" s="230" t="s">
        <v>144</v>
      </c>
      <c r="F114" s="244">
        <f xml:space="preserve"> Outputs!F144</f>
        <v>0</v>
      </c>
    </row>
    <row r="115" spans="2:6">
      <c r="B115" s="230" t="str">
        <f xml:space="preserve"> Outputs!B146</f>
        <v>C_PR24PD24_11WR_PR24</v>
      </c>
      <c r="C115" s="230" t="str">
        <f xml:space="preserve"> Outputs!E146</f>
        <v>PR19 ODI RCV adjustment in 2022-23 FYA prices (WR)</v>
      </c>
      <c r="D115" s="230" t="str">
        <f xml:space="preserve"> Outputs!G146</f>
        <v>£m</v>
      </c>
      <c r="E115" s="230" t="s">
        <v>144</v>
      </c>
      <c r="F115" s="244">
        <f xml:space="preserve"> Outputs!F146</f>
        <v>0</v>
      </c>
    </row>
    <row r="116" spans="2:6">
      <c r="B116" s="230" t="str">
        <f xml:space="preserve"> Outputs!B147</f>
        <v>C_PR24PD24_11WN_PR24</v>
      </c>
      <c r="C116" s="230" t="str">
        <f xml:space="preserve"> Outputs!E147</f>
        <v>PR19 ODI RCV adjustment in 2022-23 FYA prices (WN)</v>
      </c>
      <c r="D116" s="230" t="str">
        <f xml:space="preserve"> Outputs!G147</f>
        <v>£m</v>
      </c>
      <c r="E116" s="230" t="s">
        <v>144</v>
      </c>
      <c r="F116" s="244">
        <f xml:space="preserve"> Outputs!F147</f>
        <v>0</v>
      </c>
    </row>
    <row r="117" spans="2:6">
      <c r="B117" s="230" t="str">
        <f xml:space="preserve"> Outputs!B148</f>
        <v>C_PR24PD24_11WWN_PR24</v>
      </c>
      <c r="C117" s="230" t="str">
        <f xml:space="preserve"> Outputs!E148</f>
        <v>PR19 ODI RCV adjustment in 2022-23 FYA prices (WWN)</v>
      </c>
      <c r="D117" s="230" t="str">
        <f xml:space="preserve"> Outputs!G148</f>
        <v>£m</v>
      </c>
      <c r="E117" s="230" t="s">
        <v>144</v>
      </c>
      <c r="F117" s="244">
        <f xml:space="preserve"> Outputs!F148</f>
        <v>0</v>
      </c>
    </row>
    <row r="118" spans="2:6">
      <c r="B118" s="230" t="str">
        <f xml:space="preserve"> Outputs!B149</f>
        <v>C_PR24PD24_11BR_PR24</v>
      </c>
      <c r="C118" s="230" t="str">
        <f xml:space="preserve"> Outputs!E149</f>
        <v>PR19 ODI RCV adjustment in 2022-23 FYA prices (BR)</v>
      </c>
      <c r="D118" s="230" t="str">
        <f xml:space="preserve"> Outputs!G149</f>
        <v>£m</v>
      </c>
      <c r="E118" s="230" t="s">
        <v>144</v>
      </c>
      <c r="F118" s="244">
        <f xml:space="preserve"> Outputs!F149</f>
        <v>0</v>
      </c>
    </row>
    <row r="119" spans="2:6">
      <c r="B119" s="230" t="str">
        <f xml:space="preserve"> Outputs!B150</f>
        <v>C_PR24PD24_11ADDN1_PR24</v>
      </c>
      <c r="C119" s="230" t="str">
        <f xml:space="preserve"> Outputs!E150</f>
        <v>PR19 ODI RCV adjustment in 2022-23 FYA prices (ADDN1)</v>
      </c>
      <c r="D119" s="230" t="str">
        <f xml:space="preserve"> Outputs!G150</f>
        <v>£m</v>
      </c>
      <c r="E119" s="230" t="s">
        <v>144</v>
      </c>
      <c r="F119" s="244">
        <f xml:space="preserve"> Outputs!F150</f>
        <v>0</v>
      </c>
    </row>
    <row r="120" spans="2:6">
      <c r="B120" s="230" t="str">
        <f xml:space="preserve"> Outputs!B151</f>
        <v>C_PR24PD24_11ADDN2_PR24</v>
      </c>
      <c r="C120" s="230" t="str">
        <f xml:space="preserve"> Outputs!E151</f>
        <v>PR19 ODI RCV adjustment in 2022-23 FYA prices (ADDN2)</v>
      </c>
      <c r="D120" s="230" t="str">
        <f xml:space="preserve"> Outputs!G151</f>
        <v>£m</v>
      </c>
      <c r="E120" s="230" t="s">
        <v>144</v>
      </c>
      <c r="F120" s="244">
        <f xml:space="preserve"> Outputs!F151</f>
        <v>0</v>
      </c>
    </row>
    <row r="121" spans="2:6">
      <c r="B121" s="230" t="str">
        <f xml:space="preserve"> Outputs!B152</f>
        <v>C_PR24PD24_11TOT_PR24</v>
      </c>
      <c r="C121" s="230" t="str">
        <f xml:space="preserve"> Outputs!E152</f>
        <v>PR19 ODI RCV adjustment in 2022-23 FYA prices (Total)</v>
      </c>
      <c r="D121" s="230" t="str">
        <f xml:space="preserve"> Outputs!G152</f>
        <v>£m</v>
      </c>
      <c r="E121" s="230" t="s">
        <v>144</v>
      </c>
      <c r="F121" s="244">
        <f xml:space="preserve"> Outputs!F152</f>
        <v>0</v>
      </c>
    </row>
    <row r="122" spans="2:6">
      <c r="B122" s="230" t="str">
        <f xml:space="preserve"> Outputs!B154</f>
        <v>C_PR24PD24_12WR_PR24</v>
      </c>
      <c r="C122" s="230" t="str">
        <f xml:space="preserve"> Outputs!E154</f>
        <v>PR19 WINEP / NEP RCV adjustment in 2022-23 FYA prices (WR)</v>
      </c>
      <c r="D122" s="230" t="str">
        <f xml:space="preserve"> Outputs!G154</f>
        <v>£m</v>
      </c>
      <c r="E122" s="230" t="s">
        <v>144</v>
      </c>
      <c r="F122" s="244">
        <f xml:space="preserve"> Outputs!F154</f>
        <v>-32.569343648382109</v>
      </c>
    </row>
    <row r="123" spans="2:6">
      <c r="B123" s="230" t="str">
        <f xml:space="preserve"> Outputs!B155</f>
        <v>C_PR24PD24_12WN_PR24</v>
      </c>
      <c r="C123" s="230" t="str">
        <f xml:space="preserve"> Outputs!E155</f>
        <v>PR19 WINEP / NEP RCV adjustment in 2022-23 FYA prices (WN)</v>
      </c>
      <c r="D123" s="230" t="str">
        <f xml:space="preserve"> Outputs!G155</f>
        <v>£m</v>
      </c>
      <c r="E123" s="230" t="s">
        <v>144</v>
      </c>
      <c r="F123" s="244">
        <f xml:space="preserve"> Outputs!F155</f>
        <v>0</v>
      </c>
    </row>
    <row r="124" spans="2:6">
      <c r="B124" s="230" t="str">
        <f xml:space="preserve"> Outputs!B156</f>
        <v>C_PR24PD24_12WWN_PR24</v>
      </c>
      <c r="C124" s="230" t="str">
        <f xml:space="preserve"> Outputs!E156</f>
        <v>PR19 WINEP / NEP RCV adjustment in 2022-23 FYA prices (WWN)</v>
      </c>
      <c r="D124" s="230" t="str">
        <f xml:space="preserve"> Outputs!G156</f>
        <v>£m</v>
      </c>
      <c r="E124" s="230" t="s">
        <v>144</v>
      </c>
      <c r="F124" s="244">
        <f xml:space="preserve"> Outputs!F156</f>
        <v>-21.663637120848655</v>
      </c>
    </row>
    <row r="125" spans="2:6">
      <c r="B125" s="230" t="str">
        <f xml:space="preserve"> Outputs!B157</f>
        <v>C_PR24PD24_12BR_PR24</v>
      </c>
      <c r="C125" s="230" t="str">
        <f xml:space="preserve"> Outputs!E157</f>
        <v>PR19 WINEP / NEP RCV adjustment in 2022-23 FYA prices (BR)</v>
      </c>
      <c r="D125" s="230" t="str">
        <f xml:space="preserve"> Outputs!G157</f>
        <v>£m</v>
      </c>
      <c r="E125" s="230" t="s">
        <v>144</v>
      </c>
      <c r="F125" s="244">
        <f xml:space="preserve"> Outputs!F157</f>
        <v>0</v>
      </c>
    </row>
    <row r="126" spans="2:6">
      <c r="B126" s="230" t="str">
        <f xml:space="preserve"> Outputs!B158</f>
        <v>C_PR24PD24_12ADDN1_PR24</v>
      </c>
      <c r="C126" s="230" t="str">
        <f xml:space="preserve"> Outputs!E158</f>
        <v>PR19 WINEP / NEP RCV adjustment in 2022-23 FYA prices (ADDN1)</v>
      </c>
      <c r="D126" s="230" t="str">
        <f xml:space="preserve"> Outputs!G158</f>
        <v>£m</v>
      </c>
      <c r="E126" s="230" t="s">
        <v>144</v>
      </c>
      <c r="F126" s="244">
        <f xml:space="preserve"> Outputs!F158</f>
        <v>0</v>
      </c>
    </row>
    <row r="127" spans="2:6">
      <c r="B127" s="230" t="str">
        <f xml:space="preserve"> Outputs!B159</f>
        <v>C_PR24PD24_12ADDN2_PR24</v>
      </c>
      <c r="C127" s="230" t="str">
        <f xml:space="preserve"> Outputs!E159</f>
        <v>PR19 WINEP / NEP RCV adjustment in 2022-23 FYA prices (ADDN2)</v>
      </c>
      <c r="D127" s="230" t="str">
        <f xml:space="preserve"> Outputs!G159</f>
        <v>£m</v>
      </c>
      <c r="E127" s="230" t="s">
        <v>144</v>
      </c>
      <c r="F127" s="244">
        <f xml:space="preserve"> Outputs!F159</f>
        <v>0</v>
      </c>
    </row>
    <row r="128" spans="2:6">
      <c r="B128" s="230" t="str">
        <f xml:space="preserve"> Outputs!B160</f>
        <v>C_PR24PD24_12TOT_PR24</v>
      </c>
      <c r="C128" s="230" t="str">
        <f xml:space="preserve"> Outputs!E160</f>
        <v>PR19 WINEP / NEP RCV adjustment in 2022-23 FYA prices (Total)</v>
      </c>
      <c r="D128" s="230" t="str">
        <f xml:space="preserve"> Outputs!G160</f>
        <v>£m</v>
      </c>
      <c r="E128" s="230" t="s">
        <v>144</v>
      </c>
      <c r="F128" s="244">
        <f xml:space="preserve"> Outputs!F160</f>
        <v>-54.232980769230764</v>
      </c>
    </row>
    <row r="129" spans="2:6">
      <c r="B129" s="230" t="str">
        <f xml:space="preserve"> Outputs!B162</f>
        <v>C_PR24PD24_13WR_PR24</v>
      </c>
      <c r="C129" s="230" t="str">
        <f xml:space="preserve"> Outputs!E162</f>
        <v>PR19 Costs reconciliation RCV adjustment in 2022-23 FYA prices (WR)</v>
      </c>
      <c r="D129" s="230" t="str">
        <f xml:space="preserve"> Outputs!G162</f>
        <v>£m</v>
      </c>
      <c r="E129" s="230" t="s">
        <v>144</v>
      </c>
      <c r="F129" s="244">
        <f xml:space="preserve"> Outputs!F162</f>
        <v>19.613732670044747</v>
      </c>
    </row>
    <row r="130" spans="2:6">
      <c r="B130" s="230" t="str">
        <f xml:space="preserve"> Outputs!B163</f>
        <v>C_PR24PD24_13WN_PR24</v>
      </c>
      <c r="C130" s="230" t="str">
        <f xml:space="preserve"> Outputs!E163</f>
        <v>PR19 Costs reconciliation RCV adjustment in 2022-23 FYA prices (WN)</v>
      </c>
      <c r="D130" s="230" t="str">
        <f xml:space="preserve"> Outputs!G163</f>
        <v>£m</v>
      </c>
      <c r="E130" s="230" t="s">
        <v>144</v>
      </c>
      <c r="F130" s="244">
        <f xml:space="preserve"> Outputs!F163</f>
        <v>3.8214726192359376</v>
      </c>
    </row>
    <row r="131" spans="2:6">
      <c r="B131" s="230" t="str">
        <f xml:space="preserve"> Outputs!B164</f>
        <v>C_PR24PD24_13WWN_PR24</v>
      </c>
      <c r="C131" s="230" t="str">
        <f xml:space="preserve"> Outputs!E164</f>
        <v>PR19 Costs reconciliation RCV adjustment in 2022-23 FYA prices (WWN)</v>
      </c>
      <c r="D131" s="230" t="str">
        <f xml:space="preserve"> Outputs!G164</f>
        <v>£m</v>
      </c>
      <c r="E131" s="230" t="s">
        <v>144</v>
      </c>
      <c r="F131" s="244">
        <f xml:space="preserve"> Outputs!F164</f>
        <v>34.638102739295455</v>
      </c>
    </row>
    <row r="132" spans="2:6">
      <c r="B132" s="230" t="str">
        <f xml:space="preserve"> Outputs!B165</f>
        <v>C_PR24PD24_13BR_PR24</v>
      </c>
      <c r="C132" s="230" t="str">
        <f xml:space="preserve"> Outputs!E165</f>
        <v>PR19 Costs reconciliation RCV adjustment in 2022-23 FYA prices (BR)</v>
      </c>
      <c r="D132" s="230" t="str">
        <f xml:space="preserve"> Outputs!G165</f>
        <v>£m</v>
      </c>
      <c r="E132" s="230" t="s">
        <v>144</v>
      </c>
      <c r="F132" s="244">
        <f xml:space="preserve"> Outputs!F165</f>
        <v>-23.944941361585958</v>
      </c>
    </row>
    <row r="133" spans="2:6">
      <c r="B133" s="230" t="str">
        <f xml:space="preserve"> Outputs!B166</f>
        <v>C_PR24PD24_13ADDN1_PR24</v>
      </c>
      <c r="C133" s="230" t="str">
        <f xml:space="preserve"> Outputs!E166</f>
        <v>PR19 Costs reconciliation RCV adjustment in 2022-23 FYA prices (ADDN1)</v>
      </c>
      <c r="D133" s="230" t="str">
        <f xml:space="preserve"> Outputs!G166</f>
        <v>£m</v>
      </c>
      <c r="E133" s="230" t="s">
        <v>144</v>
      </c>
      <c r="F133" s="244">
        <f xml:space="preserve"> Outputs!F166</f>
        <v>0.65956904192659982</v>
      </c>
    </row>
    <row r="134" spans="2:6">
      <c r="B134" s="230" t="str">
        <f xml:space="preserve"> Outputs!B167</f>
        <v>C_PR24PD24_13ADDN2_PR24</v>
      </c>
      <c r="C134" s="230" t="str">
        <f xml:space="preserve"> Outputs!E167</f>
        <v>PR19 Costs reconciliation RCV adjustment in 2022-23 FYA prices (ADDN2)</v>
      </c>
      <c r="D134" s="230" t="str">
        <f xml:space="preserve"> Outputs!G167</f>
        <v>£m</v>
      </c>
      <c r="E134" s="230" t="s">
        <v>144</v>
      </c>
      <c r="F134" s="244">
        <f xml:space="preserve"> Outputs!F167</f>
        <v>0</v>
      </c>
    </row>
    <row r="135" spans="2:6">
      <c r="B135" s="230" t="str">
        <f xml:space="preserve"> Outputs!B168</f>
        <v>C_PR24PD24_13TOT_PR24</v>
      </c>
      <c r="C135" s="230" t="str">
        <f xml:space="preserve"> Outputs!E168</f>
        <v>PR19 Costs reconciliation RCV adjustment in 2022-23 FYA prices (Total)</v>
      </c>
      <c r="D135" s="230" t="str">
        <f xml:space="preserve"> Outputs!G168</f>
        <v>£m</v>
      </c>
      <c r="E135" s="230" t="s">
        <v>144</v>
      </c>
      <c r="F135" s="244">
        <f xml:space="preserve"> Outputs!F168</f>
        <v>34.787935708916777</v>
      </c>
    </row>
    <row r="136" spans="2:6">
      <c r="B136" s="230" t="str">
        <f xml:space="preserve"> Outputs!B170</f>
        <v>C_PR24PD24_14WR_PR24</v>
      </c>
      <c r="C136" s="230" t="str">
        <f xml:space="preserve"> Outputs!E170</f>
        <v>PR19 Land sales RCV adjustment in 2022-23 FYA prices (WR)</v>
      </c>
      <c r="D136" s="230" t="str">
        <f xml:space="preserve"> Outputs!G170</f>
        <v>£m</v>
      </c>
      <c r="E136" s="230" t="s">
        <v>144</v>
      </c>
      <c r="F136" s="244">
        <f xml:space="preserve"> Outputs!F170</f>
        <v>-1.5607152407824412</v>
      </c>
    </row>
    <row r="137" spans="2:6">
      <c r="B137" s="230" t="str">
        <f xml:space="preserve"> Outputs!B171</f>
        <v>C_PR24PD24_14WN_PR24</v>
      </c>
      <c r="C137" s="230" t="str">
        <f xml:space="preserve"> Outputs!E171</f>
        <v>PR19 Land sales RCV adjustment in 2022-23 FYA prices (WN)</v>
      </c>
      <c r="D137" s="230" t="str">
        <f xml:space="preserve"> Outputs!G171</f>
        <v>£m</v>
      </c>
      <c r="E137" s="230" t="s">
        <v>144</v>
      </c>
      <c r="F137" s="244">
        <f xml:space="preserve"> Outputs!F171</f>
        <v>-1.716131966751127</v>
      </c>
    </row>
    <row r="138" spans="2:6">
      <c r="B138" s="230" t="str">
        <f xml:space="preserve"> Outputs!B172</f>
        <v>C_PR24PD24_14WWN_PR24</v>
      </c>
      <c r="C138" s="230" t="str">
        <f xml:space="preserve"> Outputs!E172</f>
        <v>PR19 Land sales RCV adjustment in 2022-23 FYA prices (WWN)</v>
      </c>
      <c r="D138" s="230" t="str">
        <f xml:space="preserve"> Outputs!G172</f>
        <v>£m</v>
      </c>
      <c r="E138" s="230" t="s">
        <v>144</v>
      </c>
      <c r="F138" s="244">
        <f xml:space="preserve"> Outputs!F172</f>
        <v>-5.1580333049452571</v>
      </c>
    </row>
    <row r="139" spans="2:6">
      <c r="B139" s="230" t="str">
        <f xml:space="preserve"> Outputs!B173</f>
        <v>C_PR24PD24_14BR_PR24</v>
      </c>
      <c r="C139" s="230" t="str">
        <f xml:space="preserve"> Outputs!E173</f>
        <v>PR19 Land sales RCV adjustment in 2022-23 FYA prices (BR)</v>
      </c>
      <c r="D139" s="230" t="str">
        <f xml:space="preserve"> Outputs!G173</f>
        <v>£m</v>
      </c>
      <c r="E139" s="230" t="s">
        <v>144</v>
      </c>
      <c r="F139" s="244">
        <f xml:space="preserve"> Outputs!F173</f>
        <v>0</v>
      </c>
    </row>
    <row r="140" spans="2:6">
      <c r="B140" s="230" t="str">
        <f xml:space="preserve"> Outputs!B174</f>
        <v>C_PR24PD24_14ADDN1_PR24</v>
      </c>
      <c r="C140" s="230" t="str">
        <f xml:space="preserve"> Outputs!E174</f>
        <v>PR19 Land sales RCV adjustment in 2022-23 FYA prices (ADDN1)</v>
      </c>
      <c r="D140" s="230" t="str">
        <f xml:space="preserve"> Outputs!G174</f>
        <v>£m</v>
      </c>
      <c r="E140" s="230" t="s">
        <v>144</v>
      </c>
      <c r="F140" s="244">
        <f xml:space="preserve"> Outputs!F174</f>
        <v>521.41310907980596</v>
      </c>
    </row>
    <row r="141" spans="2:6">
      <c r="B141" s="230" t="str">
        <f xml:space="preserve"> Outputs!B175</f>
        <v>C_PR24PD24_14ADDN2_PR24</v>
      </c>
      <c r="C141" s="230" t="str">
        <f xml:space="preserve"> Outputs!E175</f>
        <v>PR19 Land sales RCV adjustment in 2022-23 FYA prices (ADDN2)</v>
      </c>
      <c r="D141" s="230" t="str">
        <f xml:space="preserve"> Outputs!G175</f>
        <v>£m</v>
      </c>
      <c r="E141" s="230" t="s">
        <v>144</v>
      </c>
      <c r="F141" s="244">
        <f xml:space="preserve"> Outputs!F175</f>
        <v>0</v>
      </c>
    </row>
    <row r="142" spans="2:6">
      <c r="B142" s="230" t="str">
        <f xml:space="preserve"> Outputs!B176</f>
        <v>C_PR24PD24_14TOT_PR24</v>
      </c>
      <c r="C142" s="230" t="str">
        <f xml:space="preserve"> Outputs!E176</f>
        <v>PR19 Land sales RCV adjustment in 2022-23 FYA prices (Total)</v>
      </c>
      <c r="D142" s="230" t="str">
        <f xml:space="preserve"> Outputs!G176</f>
        <v>£m</v>
      </c>
      <c r="E142" s="230" t="s">
        <v>144</v>
      </c>
      <c r="F142" s="244">
        <f xml:space="preserve"> Outputs!F176</f>
        <v>512.97822856732716</v>
      </c>
    </row>
    <row r="143" spans="2:6">
      <c r="B143" s="230" t="str">
        <f xml:space="preserve"> Outputs!B178</f>
        <v>C_PR24PD24_15WR_PR24</v>
      </c>
      <c r="C143" s="230" t="str">
        <f xml:space="preserve"> Outputs!E178</f>
        <v>PR19 RPI-CPIH wedge RCV adjustment in 2022-23 FYA prices (WR)</v>
      </c>
      <c r="D143" s="230" t="str">
        <f xml:space="preserve"> Outputs!G178</f>
        <v>£m</v>
      </c>
      <c r="E143" s="230" t="s">
        <v>144</v>
      </c>
      <c r="F143" s="244">
        <f xml:space="preserve"> Outputs!F178</f>
        <v>7.5164973729922808</v>
      </c>
    </row>
    <row r="144" spans="2:6">
      <c r="B144" s="230" t="str">
        <f xml:space="preserve"> Outputs!B179</f>
        <v>C_PR24PD24_15WN_PR24</v>
      </c>
      <c r="C144" s="230" t="str">
        <f xml:space="preserve"> Outputs!E179</f>
        <v>PR19 RPI-CPIH wedge RCV adjustment in 2022-23 FYA prices (WN)</v>
      </c>
      <c r="D144" s="230" t="str">
        <f xml:space="preserve"> Outputs!G179</f>
        <v>£m</v>
      </c>
      <c r="E144" s="230" t="s">
        <v>144</v>
      </c>
      <c r="F144" s="244">
        <f xml:space="preserve"> Outputs!F179</f>
        <v>148.89265740569482</v>
      </c>
    </row>
    <row r="145" spans="2:6">
      <c r="B145" s="230" t="str">
        <f xml:space="preserve"> Outputs!B180</f>
        <v>C_PR24PD24_15WWN_PR24</v>
      </c>
      <c r="C145" s="230" t="str">
        <f xml:space="preserve"> Outputs!E180</f>
        <v>PR19 RPI-CPIH wedge RCV adjustment in 2022-23 FYA prices (WWN)</v>
      </c>
      <c r="D145" s="230" t="str">
        <f xml:space="preserve"> Outputs!G180</f>
        <v>£m</v>
      </c>
      <c r="E145" s="230" t="s">
        <v>144</v>
      </c>
      <c r="F145" s="244">
        <f xml:space="preserve"> Outputs!F180</f>
        <v>117.99636068129918</v>
      </c>
    </row>
    <row r="146" spans="2:6">
      <c r="B146" s="230" t="str">
        <f xml:space="preserve"> Outputs!B181</f>
        <v>C_PR24PD24_15BR_PR24</v>
      </c>
      <c r="C146" s="230" t="str">
        <f xml:space="preserve"> Outputs!E181</f>
        <v>PR19 RPI-CPIH wedge RCV adjustment in 2022-23 FYA prices (BR)</v>
      </c>
      <c r="D146" s="230" t="str">
        <f xml:space="preserve"> Outputs!G181</f>
        <v>£m</v>
      </c>
      <c r="E146" s="230" t="s">
        <v>144</v>
      </c>
      <c r="F146" s="244">
        <f xml:space="preserve"> Outputs!F181</f>
        <v>36.988653082947721</v>
      </c>
    </row>
    <row r="147" spans="2:6">
      <c r="B147" s="230" t="str">
        <f xml:space="preserve"> Outputs!B182</f>
        <v>C_PR24PD24_15ADDN1_PR24</v>
      </c>
      <c r="C147" s="230" t="str">
        <f xml:space="preserve"> Outputs!E182</f>
        <v>PR19 RPI-CPIH wedge RCV adjustment in 2022-23 FYA prices (ADDN1)</v>
      </c>
      <c r="D147" s="230" t="str">
        <f xml:space="preserve"> Outputs!G182</f>
        <v>£m</v>
      </c>
      <c r="E147" s="230" t="s">
        <v>144</v>
      </c>
      <c r="F147" s="244">
        <f xml:space="preserve"> Outputs!F182</f>
        <v>39.962580215093659</v>
      </c>
    </row>
    <row r="148" spans="2:6">
      <c r="B148" s="230" t="str">
        <f xml:space="preserve"> Outputs!B183</f>
        <v>C_PR24PD24_15ADDN2_PR24</v>
      </c>
      <c r="C148" s="230" t="str">
        <f xml:space="preserve"> Outputs!E183</f>
        <v>PR19 RPI-CPIH wedge RCV adjustment in 2022-23 FYA prices (ADDN2)</v>
      </c>
      <c r="D148" s="230" t="str">
        <f xml:space="preserve"> Outputs!G183</f>
        <v>£m</v>
      </c>
      <c r="E148" s="230" t="s">
        <v>144</v>
      </c>
      <c r="F148" s="244">
        <f xml:space="preserve"> Outputs!F183</f>
        <v>0</v>
      </c>
    </row>
    <row r="149" spans="2:6">
      <c r="B149" s="230" t="str">
        <f xml:space="preserve"> Outputs!B184</f>
        <v>C_PR24PD24_15TOT_PR24</v>
      </c>
      <c r="C149" s="230" t="str">
        <f xml:space="preserve"> Outputs!E184</f>
        <v>PR19 RPI-CPIH wedge RCV adjustment in 2022-23 FYA prices (Total)</v>
      </c>
      <c r="D149" s="230" t="str">
        <f xml:space="preserve"> Outputs!G184</f>
        <v>£m</v>
      </c>
      <c r="E149" s="230" t="s">
        <v>144</v>
      </c>
      <c r="F149" s="244">
        <f xml:space="preserve"> Outputs!F184</f>
        <v>351.35674875802772</v>
      </c>
    </row>
    <row r="150" spans="2:6">
      <c r="B150" s="230" t="str">
        <f xml:space="preserve"> Outputs!B186</f>
        <v>C_PR24PD24_16WR_PR24</v>
      </c>
      <c r="C150" s="230" t="str">
        <f xml:space="preserve"> Outputs!E186</f>
        <v>PR19 Strategic regional water resources RCV adjustment in 2022-23 FYA prices (WR)</v>
      </c>
      <c r="D150" s="230" t="str">
        <f xml:space="preserve"> Outputs!G186</f>
        <v>£m</v>
      </c>
      <c r="E150" s="230" t="s">
        <v>144</v>
      </c>
      <c r="F150" s="244">
        <f xml:space="preserve"> Outputs!F186</f>
        <v>-23.797954509835275</v>
      </c>
    </row>
    <row r="151" spans="2:6">
      <c r="B151" s="230" t="str">
        <f xml:space="preserve"> Outputs!B187</f>
        <v>C_PR24PD24_16WN_PR24</v>
      </c>
      <c r="C151" s="230" t="str">
        <f xml:space="preserve"> Outputs!E187</f>
        <v>PR19 Strategic regional water resources RCV adjustment in 2022-23 FYA prices (WN)</v>
      </c>
      <c r="D151" s="230" t="str">
        <f xml:space="preserve"> Outputs!G187</f>
        <v>£m</v>
      </c>
      <c r="E151" s="230" t="s">
        <v>144</v>
      </c>
      <c r="F151" s="244">
        <f xml:space="preserve"> Outputs!F187</f>
        <v>-4.7574090916360152</v>
      </c>
    </row>
    <row r="152" spans="2:6">
      <c r="B152" s="230" t="str">
        <f xml:space="preserve"> Outputs!B188</f>
        <v>C_PR24PD24_16WWN_PR24</v>
      </c>
      <c r="C152" s="230" t="str">
        <f xml:space="preserve"> Outputs!E188</f>
        <v>PR19 Strategic regional water resources RCV adjustment in 2022-23 FYA prices (WWN)</v>
      </c>
      <c r="D152" s="230" t="str">
        <f xml:space="preserve"> Outputs!G188</f>
        <v>£m</v>
      </c>
      <c r="E152" s="230" t="s">
        <v>144</v>
      </c>
      <c r="F152" s="244">
        <f xml:space="preserve"> Outputs!F188</f>
        <v>0</v>
      </c>
    </row>
    <row r="153" spans="2:6">
      <c r="B153" s="230" t="str">
        <f xml:space="preserve"> Outputs!B189</f>
        <v>C_PR24PD24_16BR_PR24</v>
      </c>
      <c r="C153" s="230" t="str">
        <f xml:space="preserve"> Outputs!E189</f>
        <v>PR19 Strategic regional water resources RCV adjustment in 2022-23 FYA prices (BR)</v>
      </c>
      <c r="D153" s="230" t="str">
        <f xml:space="preserve"> Outputs!G189</f>
        <v>£m</v>
      </c>
      <c r="E153" s="230" t="s">
        <v>144</v>
      </c>
      <c r="F153" s="244">
        <f xml:space="preserve"> Outputs!F189</f>
        <v>0</v>
      </c>
    </row>
    <row r="154" spans="2:6">
      <c r="B154" s="230" t="str">
        <f xml:space="preserve"> Outputs!B190</f>
        <v>C_PR24PD24_16ADDN1_PR24</v>
      </c>
      <c r="C154" s="230" t="str">
        <f xml:space="preserve"> Outputs!E190</f>
        <v>PR19 Strategic regional water resources RCV adjustment in 2022-23 FYA prices (ADDN1)</v>
      </c>
      <c r="D154" s="230" t="str">
        <f xml:space="preserve"> Outputs!G190</f>
        <v>£m</v>
      </c>
      <c r="E154" s="230" t="s">
        <v>144</v>
      </c>
      <c r="F154" s="244">
        <f xml:space="preserve"> Outputs!F190</f>
        <v>0</v>
      </c>
    </row>
    <row r="155" spans="2:6">
      <c r="B155" s="230" t="str">
        <f xml:space="preserve"> Outputs!B191</f>
        <v>C_PR24PD24_16ADDN2_PR24</v>
      </c>
      <c r="C155" s="230" t="str">
        <f xml:space="preserve"> Outputs!E191</f>
        <v>PR19 Strategic regional water resources RCV adjustment in 2022-23 FYA prices (ADDN2)</v>
      </c>
      <c r="D155" s="230" t="str">
        <f xml:space="preserve"> Outputs!G191</f>
        <v>£m</v>
      </c>
      <c r="E155" s="230" t="s">
        <v>144</v>
      </c>
      <c r="F155" s="244">
        <f xml:space="preserve"> Outputs!F191</f>
        <v>0</v>
      </c>
    </row>
    <row r="156" spans="2:6">
      <c r="B156" s="230" t="str">
        <f xml:space="preserve"> Outputs!B192</f>
        <v>C_PR24PD24_16TOT_PR24</v>
      </c>
      <c r="C156" s="230" t="str">
        <f xml:space="preserve"> Outputs!E192</f>
        <v>PR19 Strategic regional water resources RCV adjustment in 2022-23 FYA prices (Total)</v>
      </c>
      <c r="D156" s="230" t="str">
        <f xml:space="preserve"> Outputs!G192</f>
        <v>£m</v>
      </c>
      <c r="E156" s="230" t="s">
        <v>144</v>
      </c>
      <c r="F156" s="244">
        <f xml:space="preserve"> Outputs!F192</f>
        <v>-28.555363601471292</v>
      </c>
    </row>
    <row r="157" spans="2:6">
      <c r="B157" s="230" t="str">
        <f xml:space="preserve"> Outputs!B194</f>
        <v>C_PR24PD24_17WR_PR24</v>
      </c>
      <c r="C157" s="230" t="str">
        <f xml:space="preserve"> Outputs!E194</f>
        <v>PR19 Green recovery RCV adjustment in 2022-23 FYA prices (WR)</v>
      </c>
      <c r="D157" s="230" t="str">
        <f xml:space="preserve"> Outputs!G194</f>
        <v>£m</v>
      </c>
      <c r="E157" s="230" t="s">
        <v>144</v>
      </c>
      <c r="F157" s="244">
        <f xml:space="preserve"> Outputs!F194</f>
        <v>0</v>
      </c>
    </row>
    <row r="158" spans="2:6">
      <c r="B158" s="230" t="str">
        <f xml:space="preserve"> Outputs!B195</f>
        <v>C_PR24PD24_17WN_PR24</v>
      </c>
      <c r="C158" s="230" t="str">
        <f xml:space="preserve"> Outputs!E195</f>
        <v>PR19 Green recovery RCV adjustment in 2022-23 FYA prices (WN)</v>
      </c>
      <c r="D158" s="230" t="str">
        <f xml:space="preserve"> Outputs!G195</f>
        <v>£m</v>
      </c>
      <c r="E158" s="230" t="s">
        <v>144</v>
      </c>
      <c r="F158" s="244">
        <f xml:space="preserve"> Outputs!F195</f>
        <v>0.80873380777226933</v>
      </c>
    </row>
    <row r="159" spans="2:6">
      <c r="B159" s="230" t="str">
        <f xml:space="preserve"> Outputs!B196</f>
        <v>C_PR24PD24_17WWN_PR24</v>
      </c>
      <c r="C159" s="230" t="str">
        <f xml:space="preserve"> Outputs!E196</f>
        <v>PR19 Green recovery RCV adjustment in 2022-23 FYA prices (WWN)</v>
      </c>
      <c r="D159" s="230" t="str">
        <f xml:space="preserve"> Outputs!G196</f>
        <v>£m</v>
      </c>
      <c r="E159" s="230" t="s">
        <v>144</v>
      </c>
      <c r="F159" s="244">
        <f xml:space="preserve"> Outputs!F196</f>
        <v>0</v>
      </c>
    </row>
    <row r="160" spans="2:6">
      <c r="B160" s="230" t="str">
        <f xml:space="preserve"> Outputs!B197</f>
        <v>C_PR24PD24_17BR_PR24</v>
      </c>
      <c r="C160" s="230" t="str">
        <f xml:space="preserve"> Outputs!E197</f>
        <v>PR19 Green recovery RCV adjustment in 2022-23 FYA prices (BR)</v>
      </c>
      <c r="D160" s="230" t="str">
        <f xml:space="preserve"> Outputs!G197</f>
        <v>£m</v>
      </c>
      <c r="E160" s="230" t="s">
        <v>144</v>
      </c>
      <c r="F160" s="244">
        <f xml:space="preserve"> Outputs!F197</f>
        <v>0</v>
      </c>
    </row>
    <row r="161" spans="2:6">
      <c r="B161" s="230" t="str">
        <f xml:space="preserve"> Outputs!B198</f>
        <v>C_PR24PD24_17ADDN1_PR24</v>
      </c>
      <c r="C161" s="230" t="str">
        <f xml:space="preserve"> Outputs!E198</f>
        <v>PR19 Green recovery RCV adjustment in 2022-23 FYA prices (ADDN1)</v>
      </c>
      <c r="D161" s="230" t="str">
        <f xml:space="preserve"> Outputs!G198</f>
        <v>£m</v>
      </c>
      <c r="E161" s="230" t="s">
        <v>144</v>
      </c>
      <c r="F161" s="244">
        <f xml:space="preserve"> Outputs!F198</f>
        <v>0</v>
      </c>
    </row>
    <row r="162" spans="2:6">
      <c r="B162" s="230" t="str">
        <f xml:space="preserve"> Outputs!B199</f>
        <v>C_PR24PD24_17ADDN2_PR24</v>
      </c>
      <c r="C162" s="230" t="str">
        <f xml:space="preserve"> Outputs!E199</f>
        <v>PR19 Green recovery RCV adjustment in 2022-23 FYA prices (ADDN2)</v>
      </c>
      <c r="D162" s="230" t="str">
        <f xml:space="preserve"> Outputs!G199</f>
        <v>£m</v>
      </c>
      <c r="E162" s="230" t="s">
        <v>144</v>
      </c>
      <c r="F162" s="244">
        <f xml:space="preserve"> Outputs!F199</f>
        <v>0</v>
      </c>
    </row>
    <row r="163" spans="2:6">
      <c r="B163" s="230" t="str">
        <f xml:space="preserve"> Outputs!B200</f>
        <v>C_PR24PD24_17TOT_PR24</v>
      </c>
      <c r="C163" s="230" t="str">
        <f xml:space="preserve"> Outputs!E200</f>
        <v>PR19 Green recovery RCV adjustment in 2022-23 FYA prices (Total)</v>
      </c>
      <c r="D163" s="230" t="str">
        <f xml:space="preserve"> Outputs!G200</f>
        <v>£m</v>
      </c>
      <c r="E163" s="230" t="s">
        <v>144</v>
      </c>
      <c r="F163" s="244">
        <f xml:space="preserve"> Outputs!F200</f>
        <v>0.80873380777226933</v>
      </c>
    </row>
    <row r="164" spans="2:6">
      <c r="B164" s="230" t="str">
        <f xml:space="preserve"> Outputs!B202</f>
        <v>C_PR24PD24_18WR_PR24</v>
      </c>
      <c r="C164" s="230" t="str">
        <f xml:space="preserve"> Outputs!E202</f>
        <v>PR19 Havant Thicket activities RCV adjustment in 2022-23 FYA prices (WR)</v>
      </c>
      <c r="D164" s="230" t="str">
        <f xml:space="preserve"> Outputs!G202</f>
        <v>£m</v>
      </c>
      <c r="E164" s="230" t="s">
        <v>144</v>
      </c>
      <c r="F164" s="244">
        <f xml:space="preserve"> Outputs!F202</f>
        <v>0</v>
      </c>
    </row>
    <row r="165" spans="2:6">
      <c r="B165" s="230" t="str">
        <f xml:space="preserve"> Outputs!B203</f>
        <v>C_PR24PD24_18WN_PR24</v>
      </c>
      <c r="C165" s="230" t="str">
        <f xml:space="preserve"> Outputs!E203</f>
        <v>PR19 Havant Thicket activities RCV adjustment in 2022-23 FYA prices (WN)</v>
      </c>
      <c r="D165" s="230" t="str">
        <f xml:space="preserve"> Outputs!G203</f>
        <v>£m</v>
      </c>
      <c r="E165" s="230" t="s">
        <v>144</v>
      </c>
      <c r="F165" s="244">
        <f xml:space="preserve"> Outputs!F203</f>
        <v>0</v>
      </c>
    </row>
    <row r="166" spans="2:6">
      <c r="B166" s="230" t="str">
        <f xml:space="preserve"> Outputs!B204</f>
        <v>C_PR24PD24_18WWN_PR24</v>
      </c>
      <c r="C166" s="230" t="str">
        <f xml:space="preserve"> Outputs!E204</f>
        <v>PR19 Havant Thicket activities RCV adjustment in 2022-23 FYA prices (WWN)</v>
      </c>
      <c r="D166" s="230" t="str">
        <f xml:space="preserve"> Outputs!G204</f>
        <v>£m</v>
      </c>
      <c r="E166" s="230" t="s">
        <v>144</v>
      </c>
      <c r="F166" s="244">
        <f xml:space="preserve"> Outputs!F204</f>
        <v>0</v>
      </c>
    </row>
    <row r="167" spans="2:6">
      <c r="B167" s="230" t="str">
        <f xml:space="preserve"> Outputs!B205</f>
        <v>C_PR24PD24_18BR_PR24</v>
      </c>
      <c r="C167" s="230" t="str">
        <f xml:space="preserve"> Outputs!E205</f>
        <v>PR19 Havant Thicket activities RCV adjustment in 2022-23 FYA prices (BR)</v>
      </c>
      <c r="D167" s="230" t="str">
        <f xml:space="preserve"> Outputs!G205</f>
        <v>£m</v>
      </c>
      <c r="E167" s="230" t="s">
        <v>144</v>
      </c>
      <c r="F167" s="244">
        <f xml:space="preserve"> Outputs!F205</f>
        <v>0</v>
      </c>
    </row>
    <row r="168" spans="2:6">
      <c r="B168" s="230" t="str">
        <f xml:space="preserve"> Outputs!B206</f>
        <v>C_PR24PD24_18ADDN1_PR24</v>
      </c>
      <c r="C168" s="230" t="str">
        <f xml:space="preserve"> Outputs!E206</f>
        <v>PR19 Havant Thicket activities RCV adjustment in 2022-23 FYA prices (ADDN1)</v>
      </c>
      <c r="D168" s="230" t="str">
        <f xml:space="preserve"> Outputs!G206</f>
        <v>£m</v>
      </c>
      <c r="E168" s="230" t="s">
        <v>144</v>
      </c>
      <c r="F168" s="244">
        <f xml:space="preserve"> Outputs!F206</f>
        <v>0</v>
      </c>
    </row>
    <row r="169" spans="2:6">
      <c r="B169" s="230" t="str">
        <f xml:space="preserve"> Outputs!B207</f>
        <v>C_PR24PD24_18ADDN2_PR24</v>
      </c>
      <c r="C169" s="230" t="str">
        <f xml:space="preserve"> Outputs!E207</f>
        <v>PR19 Havant Thicket activities RCV adjustment in 2022-23 FYA prices (ADDN2)</v>
      </c>
      <c r="D169" s="230" t="str">
        <f xml:space="preserve"> Outputs!G207</f>
        <v>£m</v>
      </c>
      <c r="E169" s="230" t="s">
        <v>144</v>
      </c>
      <c r="F169" s="244">
        <f xml:space="preserve"> Outputs!F207</f>
        <v>0</v>
      </c>
    </row>
    <row r="170" spans="2:6">
      <c r="B170" s="230" t="str">
        <f xml:space="preserve"> Outputs!B208</f>
        <v>C_PR24PD24_18TOT_PR24</v>
      </c>
      <c r="C170" s="230" t="str">
        <f xml:space="preserve"> Outputs!E208</f>
        <v>PR19 Havant Thicket activities RCV adjustment in 2022-23 FYA prices (Total)</v>
      </c>
      <c r="D170" s="230" t="str">
        <f xml:space="preserve"> Outputs!G208</f>
        <v>£m</v>
      </c>
      <c r="E170" s="230" t="s">
        <v>144</v>
      </c>
      <c r="F170" s="244">
        <f xml:space="preserve"> Outputs!F208</f>
        <v>0</v>
      </c>
    </row>
    <row r="171" spans="2:6">
      <c r="B171" s="230" t="str">
        <f xml:space="preserve"> Outputs!B210</f>
        <v>C_PR24PD24_19WR_PR24</v>
      </c>
      <c r="C171" s="230" t="str">
        <f xml:space="preserve"> Outputs!E210</f>
        <v>Other RCV adjustment in 2022-23 FYA prices (WR)</v>
      </c>
      <c r="D171" s="230" t="str">
        <f xml:space="preserve"> Outputs!G210</f>
        <v>£m</v>
      </c>
      <c r="E171" s="230" t="s">
        <v>144</v>
      </c>
      <c r="F171" s="244">
        <f xml:space="preserve"> Outputs!F210</f>
        <v>0</v>
      </c>
    </row>
    <row r="172" spans="2:6">
      <c r="B172" s="230" t="str">
        <f xml:space="preserve"> Outputs!B211</f>
        <v>C_PR24PD24_19WN_PR24</v>
      </c>
      <c r="C172" s="230" t="str">
        <f xml:space="preserve"> Outputs!E211</f>
        <v>Other RCV adjustment in 2022-23 FYA prices (WN)</v>
      </c>
      <c r="D172" s="230" t="str">
        <f xml:space="preserve"> Outputs!G211</f>
        <v>£m</v>
      </c>
      <c r="E172" s="230" t="s">
        <v>144</v>
      </c>
      <c r="F172" s="244">
        <f xml:space="preserve"> Outputs!F211</f>
        <v>0</v>
      </c>
    </row>
    <row r="173" spans="2:6">
      <c r="B173" s="230" t="str">
        <f xml:space="preserve"> Outputs!B212</f>
        <v>C_PR24PD24_19WWN_PR24</v>
      </c>
      <c r="C173" s="230" t="str">
        <f xml:space="preserve"> Outputs!E212</f>
        <v>Other RCV adjustment in 2022-23 FYA prices (WWN)</v>
      </c>
      <c r="D173" s="230" t="str">
        <f xml:space="preserve"> Outputs!G212</f>
        <v>£m</v>
      </c>
      <c r="E173" s="230" t="s">
        <v>144</v>
      </c>
      <c r="F173" s="244">
        <f xml:space="preserve"> Outputs!F212</f>
        <v>0</v>
      </c>
    </row>
    <row r="174" spans="2:6">
      <c r="B174" s="230" t="str">
        <f xml:space="preserve"> Outputs!B213</f>
        <v>C_PR24PD24_19BR_PR24</v>
      </c>
      <c r="C174" s="230" t="str">
        <f xml:space="preserve"> Outputs!E213</f>
        <v>Other RCV adjustment in 2022-23 FYA prices (BR)</v>
      </c>
      <c r="D174" s="230" t="str">
        <f xml:space="preserve"> Outputs!G213</f>
        <v>£m</v>
      </c>
      <c r="E174" s="230" t="s">
        <v>144</v>
      </c>
      <c r="F174" s="244">
        <f xml:space="preserve"> Outputs!F213</f>
        <v>0</v>
      </c>
    </row>
    <row r="175" spans="2:6">
      <c r="B175" s="230" t="str">
        <f xml:space="preserve"> Outputs!B214</f>
        <v>C_PR24PD24_19ADDN1_PR24</v>
      </c>
      <c r="C175" s="230" t="str">
        <f xml:space="preserve"> Outputs!E214</f>
        <v>Other RCV adjustment in 2022-23 FYA prices (ADDN1)</v>
      </c>
      <c r="D175" s="230" t="str">
        <f xml:space="preserve"> Outputs!G214</f>
        <v>£m</v>
      </c>
      <c r="E175" s="230" t="s">
        <v>144</v>
      </c>
      <c r="F175" s="244">
        <f xml:space="preserve"> Outputs!F214</f>
        <v>0</v>
      </c>
    </row>
    <row r="176" spans="2:6">
      <c r="B176" s="230" t="str">
        <f xml:space="preserve"> Outputs!B215</f>
        <v>C_PR24PD24_19ADDN2_PR24</v>
      </c>
      <c r="C176" s="230" t="str">
        <f xml:space="preserve"> Outputs!E215</f>
        <v>Other RCV adjustment in 2022-23 FYA prices (ADDN2)</v>
      </c>
      <c r="D176" s="230" t="str">
        <f xml:space="preserve"> Outputs!G215</f>
        <v>£m</v>
      </c>
      <c r="E176" s="230" t="s">
        <v>144</v>
      </c>
      <c r="F176" s="244">
        <f xml:space="preserve"> Outputs!F215</f>
        <v>0</v>
      </c>
    </row>
    <row r="177" spans="2:6">
      <c r="B177" s="230" t="str">
        <f xml:space="preserve"> Outputs!B216</f>
        <v>C_PR24PD24_19TOT_PR24</v>
      </c>
      <c r="C177" s="230" t="str">
        <f xml:space="preserve"> Outputs!E216</f>
        <v>Other RCV adjustment in 2022-23 FYA prices (Total)</v>
      </c>
      <c r="D177" s="230" t="str">
        <f xml:space="preserve"> Outputs!G216</f>
        <v>£m</v>
      </c>
      <c r="E177" s="230" t="s">
        <v>144</v>
      </c>
      <c r="F177" s="244">
        <f xml:space="preserve"> Outputs!F216</f>
        <v>0</v>
      </c>
    </row>
    <row r="178" spans="2:6">
      <c r="B178" s="230" t="str">
        <f xml:space="preserve"> Outputs!B218</f>
        <v>C_PR24PD24_20WR_PR24</v>
      </c>
      <c r="C178" s="230" t="str">
        <f xml:space="preserve"> Outputs!E218</f>
        <v>PR24 Transitional expenditure programme RCV adjustment in 2022-23 FYA (CPIH deflated) prices (WR)</v>
      </c>
      <c r="D178" s="230" t="str">
        <f xml:space="preserve"> Outputs!G218</f>
        <v>£m</v>
      </c>
      <c r="E178" s="230" t="s">
        <v>144</v>
      </c>
      <c r="F178" s="244">
        <f xml:space="preserve"> Outputs!F218</f>
        <v>0</v>
      </c>
    </row>
    <row r="179" spans="2:6">
      <c r="B179" s="230" t="str">
        <f xml:space="preserve"> Outputs!B219</f>
        <v>C_PR24PD24_20WN_PR24</v>
      </c>
      <c r="C179" s="230" t="str">
        <f xml:space="preserve"> Outputs!E219</f>
        <v>PR24 Transitional expenditure programme RCV adjustment in 2022-23 FYA (CPIH deflated) prices (WN)</v>
      </c>
      <c r="D179" s="230" t="str">
        <f xml:space="preserve"> Outputs!G219</f>
        <v>£m</v>
      </c>
      <c r="E179" s="230" t="s">
        <v>144</v>
      </c>
      <c r="F179" s="244">
        <f xml:space="preserve"> Outputs!F219</f>
        <v>0</v>
      </c>
    </row>
    <row r="180" spans="2:6">
      <c r="B180" s="230" t="str">
        <f xml:space="preserve"> Outputs!B220</f>
        <v>C_PR24PD24_20WWN_PR24</v>
      </c>
      <c r="C180" s="230" t="str">
        <f xml:space="preserve"> Outputs!E220</f>
        <v>PR24 Transitional expenditure programme RCV adjustment in 2022-23 FYA (CPIH deflated) prices (WWN)</v>
      </c>
      <c r="D180" s="230" t="str">
        <f xml:space="preserve"> Outputs!G220</f>
        <v>£m</v>
      </c>
      <c r="E180" s="230" t="s">
        <v>144</v>
      </c>
      <c r="F180" s="244">
        <f xml:space="preserve"> Outputs!F220</f>
        <v>0</v>
      </c>
    </row>
    <row r="181" spans="2:6">
      <c r="B181" s="230" t="str">
        <f xml:space="preserve"> Outputs!B221</f>
        <v>C_PR24PD24_20BR_PR24</v>
      </c>
      <c r="C181" s="230" t="str">
        <f xml:space="preserve"> Outputs!E221</f>
        <v>PR24 Transitional expenditure programme RCV adjustment in 2022-23 FYA (CPIH deflated) prices (BR)</v>
      </c>
      <c r="D181" s="230" t="str">
        <f xml:space="preserve"> Outputs!G221</f>
        <v>£m</v>
      </c>
      <c r="E181" s="230" t="s">
        <v>144</v>
      </c>
      <c r="F181" s="244">
        <f xml:space="preserve"> Outputs!F221</f>
        <v>0</v>
      </c>
    </row>
    <row r="182" spans="2:6">
      <c r="B182" s="230" t="str">
        <f xml:space="preserve"> Outputs!B222</f>
        <v>C_PR24PD24_20ADDN1_PR24</v>
      </c>
      <c r="C182" s="230" t="str">
        <f xml:space="preserve"> Outputs!E222</f>
        <v>PR24 Transitional expenditure programme RCV adjustment in 2022-23 FYA (CPIH deflated) prices (ADDN1)</v>
      </c>
      <c r="D182" s="230" t="str">
        <f xml:space="preserve"> Outputs!G222</f>
        <v>£m</v>
      </c>
      <c r="E182" s="230" t="s">
        <v>144</v>
      </c>
      <c r="F182" s="244">
        <f xml:space="preserve"> Outputs!F222</f>
        <v>0</v>
      </c>
    </row>
    <row r="183" spans="2:6">
      <c r="B183" s="230" t="str">
        <f xml:space="preserve"> Outputs!B223</f>
        <v>C_PR24PD24_20ADDN2_PR24</v>
      </c>
      <c r="C183" s="230" t="str">
        <f xml:space="preserve"> Outputs!E223</f>
        <v>PR24 Transitional expenditure programme RCV adjustment in 2022-23 FYA (CPIH deflated) prices (ADDN2)</v>
      </c>
      <c r="D183" s="230" t="str">
        <f xml:space="preserve"> Outputs!G223</f>
        <v>£m</v>
      </c>
      <c r="E183" s="230" t="s">
        <v>144</v>
      </c>
      <c r="F183" s="244">
        <f xml:space="preserve"> Outputs!F223</f>
        <v>0</v>
      </c>
    </row>
    <row r="184" spans="2:6">
      <c r="B184" s="230" t="str">
        <f xml:space="preserve"> Outputs!B224</f>
        <v>C_PR24PD24_20TOT_PR24</v>
      </c>
      <c r="C184" s="230" t="str">
        <f xml:space="preserve"> Outputs!E224</f>
        <v>PR24 Transitional expenditure programme RCV adjustment in 2022-23 FYA (CPIH deflated) prices (Total)</v>
      </c>
      <c r="D184" s="230" t="str">
        <f xml:space="preserve"> Outputs!G224</f>
        <v>£m</v>
      </c>
      <c r="E184" s="230" t="s">
        <v>144</v>
      </c>
      <c r="F184" s="244">
        <f xml:space="preserve"> Outputs!F224</f>
        <v>0</v>
      </c>
    </row>
    <row r="185" spans="2:6">
      <c r="B185" s="230" t="str">
        <f xml:space="preserve"> Outputs!B226</f>
        <v>C_PR24PD24_21WR_PR24</v>
      </c>
      <c r="C185" s="230" t="str">
        <f xml:space="preserve"> Outputs!E226</f>
        <v>PR24 Defra accelerated programme RCV adjustment in 2022-23 FYA (CPIH deflated) prices (WR)</v>
      </c>
      <c r="D185" s="230" t="str">
        <f xml:space="preserve"> Outputs!G226</f>
        <v>£m</v>
      </c>
      <c r="E185" s="230" t="s">
        <v>144</v>
      </c>
      <c r="F185" s="244">
        <f xml:space="preserve"> Outputs!F226</f>
        <v>0</v>
      </c>
    </row>
    <row r="186" spans="2:6">
      <c r="B186" s="230" t="str">
        <f xml:space="preserve"> Outputs!B227</f>
        <v>C_PR24PD24_21WN_PR24</v>
      </c>
      <c r="C186" s="230" t="str">
        <f xml:space="preserve"> Outputs!E227</f>
        <v>PR24 Defra accelerated programme RCV adjustment in 2022-23 FYA (CPIH deflated) prices (WN)</v>
      </c>
      <c r="D186" s="230" t="str">
        <f xml:space="preserve"> Outputs!G227</f>
        <v>£m</v>
      </c>
      <c r="E186" s="230" t="s">
        <v>144</v>
      </c>
      <c r="F186" s="244">
        <f xml:space="preserve"> Outputs!F227</f>
        <v>0</v>
      </c>
    </row>
    <row r="187" spans="2:6">
      <c r="B187" s="230" t="str">
        <f xml:space="preserve"> Outputs!B228</f>
        <v>C_PR24PD24_21WWN_PR24</v>
      </c>
      <c r="C187" s="230" t="str">
        <f xml:space="preserve"> Outputs!E228</f>
        <v>PR24 Defra accelerated programme RCV adjustment in 2022-23 FYA (CPIH deflated) prices (WWN)</v>
      </c>
      <c r="D187" s="230" t="str">
        <f xml:space="preserve"> Outputs!G228</f>
        <v>£m</v>
      </c>
      <c r="E187" s="230" t="s">
        <v>144</v>
      </c>
      <c r="F187" s="244">
        <f xml:space="preserve"> Outputs!F228</f>
        <v>0</v>
      </c>
    </row>
    <row r="188" spans="2:6">
      <c r="B188" s="230" t="str">
        <f xml:space="preserve"> Outputs!B229</f>
        <v>C_PR24PD24_21BR_PR24</v>
      </c>
      <c r="C188" s="230" t="str">
        <f xml:space="preserve"> Outputs!E229</f>
        <v>PR24 Defra accelerated programme RCV adjustment in 2022-23 FYA (CPIH deflated) prices (BR)</v>
      </c>
      <c r="D188" s="230" t="str">
        <f xml:space="preserve"> Outputs!G229</f>
        <v>£m</v>
      </c>
      <c r="E188" s="230" t="s">
        <v>144</v>
      </c>
      <c r="F188" s="244">
        <f xml:space="preserve"> Outputs!F229</f>
        <v>0</v>
      </c>
    </row>
    <row r="189" spans="2:6">
      <c r="B189" s="230" t="str">
        <f xml:space="preserve"> Outputs!B230</f>
        <v>C_PR24PD24_21ADDN1_PR24</v>
      </c>
      <c r="C189" s="230" t="str">
        <f xml:space="preserve"> Outputs!E230</f>
        <v>PR24 Defra accelerated programme RCV adjustment in 2022-23 FYA (CPIH deflated) prices (ADDN1)</v>
      </c>
      <c r="D189" s="230" t="str">
        <f xml:space="preserve"> Outputs!G230</f>
        <v>£m</v>
      </c>
      <c r="E189" s="230" t="s">
        <v>144</v>
      </c>
      <c r="F189" s="244">
        <f xml:space="preserve"> Outputs!F230</f>
        <v>0</v>
      </c>
    </row>
    <row r="190" spans="2:6">
      <c r="B190" s="230" t="str">
        <f xml:space="preserve"> Outputs!B231</f>
        <v>C_PR24PD24_21ADDN2_PR24</v>
      </c>
      <c r="C190" s="230" t="str">
        <f xml:space="preserve"> Outputs!E231</f>
        <v>PR24 Defra accelerated programme RCV adjustment in 2022-23 FYA (CPIH deflated) prices (ADDN2)</v>
      </c>
      <c r="D190" s="230" t="str">
        <f xml:space="preserve"> Outputs!G231</f>
        <v>£m</v>
      </c>
      <c r="E190" s="230" t="s">
        <v>144</v>
      </c>
      <c r="F190" s="244">
        <f xml:space="preserve"> Outputs!F231</f>
        <v>0</v>
      </c>
    </row>
    <row r="191" spans="2:6">
      <c r="B191" s="230" t="str">
        <f xml:space="preserve"> Outputs!B232</f>
        <v>C_PR24PD24_21TOT_PR24</v>
      </c>
      <c r="C191" s="230" t="str">
        <f xml:space="preserve"> Outputs!E232</f>
        <v>PR24 Defra accelerated programme RCV adjustment in 2022-23 FYA (CPIH deflated) prices (Total)</v>
      </c>
      <c r="D191" s="230" t="str">
        <f xml:space="preserve"> Outputs!G232</f>
        <v>£m</v>
      </c>
      <c r="E191" s="230" t="s">
        <v>144</v>
      </c>
      <c r="F191" s="244">
        <f xml:space="preserve"> Outputs!F232</f>
        <v>0</v>
      </c>
    </row>
    <row r="192" spans="2:6">
      <c r="B192" s="230" t="str">
        <f xml:space="preserve"> Outputs!B236</f>
        <v>C_PR24PD24_105WR_PR24</v>
      </c>
      <c r="C192" s="230" t="str">
        <f xml:space="preserve"> Outputs!E236</f>
        <v>Company view - PR14 BYR ODI RCV adjustment in 2022-23 FYA prices (WR)</v>
      </c>
      <c r="D192" s="230" t="str">
        <f xml:space="preserve"> Outputs!G236</f>
        <v>£m</v>
      </c>
      <c r="E192" s="230" t="s">
        <v>144</v>
      </c>
      <c r="F192" s="244">
        <f ca="1" xml:space="preserve"> Outputs!F236</f>
        <v>-2.4793299216376141E-2</v>
      </c>
    </row>
    <row r="193" spans="2:6">
      <c r="B193" s="230" t="str">
        <f xml:space="preserve"> Outputs!B237</f>
        <v>C_PR24PD24_105WN_PR24</v>
      </c>
      <c r="C193" s="230" t="str">
        <f xml:space="preserve"> Outputs!E237</f>
        <v>Company view - PR14 BYR ODI RCV adjustment in 2022-23 FYA prices (WN)</v>
      </c>
      <c r="D193" s="230" t="str">
        <f xml:space="preserve"> Outputs!G237</f>
        <v>£m</v>
      </c>
      <c r="E193" s="230" t="s">
        <v>144</v>
      </c>
      <c r="F193" s="244">
        <f ca="1" xml:space="preserve"> Outputs!F237</f>
        <v>0</v>
      </c>
    </row>
    <row r="194" spans="2:6">
      <c r="B194" s="230" t="str">
        <f xml:space="preserve"> Outputs!B238</f>
        <v>C_PR24PD24_105WWN_PR24</v>
      </c>
      <c r="C194" s="230" t="str">
        <f xml:space="preserve"> Outputs!E238</f>
        <v>Company view - PR14 BYR ODI RCV adjustment in 2022-23 FYA prices (WWN)</v>
      </c>
      <c r="D194" s="230" t="str">
        <f xml:space="preserve"> Outputs!G238</f>
        <v>£m</v>
      </c>
      <c r="E194" s="230" t="s">
        <v>144</v>
      </c>
      <c r="F194" s="244">
        <f ca="1" xml:space="preserve"> Outputs!F238</f>
        <v>0</v>
      </c>
    </row>
    <row r="195" spans="2:6">
      <c r="B195" s="230" t="str">
        <f xml:space="preserve"> Outputs!B239</f>
        <v>C_PR24PD24_105BR_PR24</v>
      </c>
      <c r="C195" s="230" t="str">
        <f xml:space="preserve"> Outputs!E239</f>
        <v>Company view - PR14 BYR ODI RCV adjustment in 2022-23 FYA prices (BR)</v>
      </c>
      <c r="D195" s="230" t="str">
        <f xml:space="preserve"> Outputs!G239</f>
        <v>£m</v>
      </c>
      <c r="E195" s="230" t="s">
        <v>144</v>
      </c>
      <c r="F195" s="244">
        <f xml:space="preserve"> Outputs!F239</f>
        <v>0</v>
      </c>
    </row>
    <row r="196" spans="2:6">
      <c r="B196" s="230" t="str">
        <f xml:space="preserve"> Outputs!B240</f>
        <v>C_PR24PD24_105ADDN1_PR24</v>
      </c>
      <c r="C196" s="230" t="str">
        <f xml:space="preserve"> Outputs!E240</f>
        <v>Company view - PR14 BYR ODI RCV adjustment in 2022-23 FYA prices (ADDN1)</v>
      </c>
      <c r="D196" s="230" t="str">
        <f xml:space="preserve"> Outputs!G240</f>
        <v>£m</v>
      </c>
      <c r="E196" s="230" t="s">
        <v>144</v>
      </c>
      <c r="F196" s="244">
        <f ca="1" xml:space="preserve"> Outputs!F240</f>
        <v>0</v>
      </c>
    </row>
    <row r="197" spans="2:6">
      <c r="B197" s="230" t="str">
        <f xml:space="preserve"> Outputs!B241</f>
        <v>C_PR24PD24_105ADDN2_PR24</v>
      </c>
      <c r="C197" s="230" t="str">
        <f xml:space="preserve"> Outputs!E241</f>
        <v>Company view - PR14 BYR ODI RCV adjustment in 2022-23 FYA prices (ADDN2)</v>
      </c>
      <c r="D197" s="230" t="str">
        <f xml:space="preserve"> Outputs!G241</f>
        <v>£m</v>
      </c>
      <c r="E197" s="230" t="s">
        <v>144</v>
      </c>
      <c r="F197" s="244">
        <f ca="1" xml:space="preserve"> Outputs!F241</f>
        <v>0</v>
      </c>
    </row>
    <row r="198" spans="2:6">
      <c r="B198" s="230" t="str">
        <f xml:space="preserve"> Outputs!B242</f>
        <v>C_PR24PD24_105TOT_PR24</v>
      </c>
      <c r="C198" s="230" t="str">
        <f xml:space="preserve"> Outputs!E242</f>
        <v>Company view - PR14 BYR ODI RCV adjustment in 2022-23 FYA prices (Total)</v>
      </c>
      <c r="D198" s="230" t="str">
        <f xml:space="preserve"> Outputs!G242</f>
        <v>£m</v>
      </c>
      <c r="E198" s="230" t="s">
        <v>144</v>
      </c>
      <c r="F198" s="244">
        <f ca="1" xml:space="preserve"> Outputs!F242</f>
        <v>-2.4793299216376141E-2</v>
      </c>
    </row>
    <row r="199" spans="2:6">
      <c r="B199" s="230" t="str">
        <f xml:space="preserve"> Outputs!B244</f>
        <v>C_PR24PD24_106WR_PR24</v>
      </c>
      <c r="C199" s="230" t="str">
        <f xml:space="preserve"> Outputs!E244</f>
        <v>Company view - PR14 BYR Totex menu RCV adjustment in 2022-23 FYA prices (WR)</v>
      </c>
      <c r="D199" s="230" t="str">
        <f xml:space="preserve"> Outputs!G244</f>
        <v>£m</v>
      </c>
      <c r="E199" s="230" t="s">
        <v>144</v>
      </c>
      <c r="F199" s="244">
        <f ca="1" xml:space="preserve"> Outputs!F244</f>
        <v>0</v>
      </c>
    </row>
    <row r="200" spans="2:6">
      <c r="B200" s="230" t="str">
        <f xml:space="preserve"> Outputs!B245</f>
        <v>C_PR24PD24_106WN_PR24</v>
      </c>
      <c r="C200" s="230" t="str">
        <f xml:space="preserve"> Outputs!E245</f>
        <v>Company view - PR14 BYR Totex menu RCV adjustment in 2022-23 FYA prices (WN)</v>
      </c>
      <c r="D200" s="230" t="str">
        <f xml:space="preserve"> Outputs!G245</f>
        <v>£m</v>
      </c>
      <c r="E200" s="230" t="s">
        <v>144</v>
      </c>
      <c r="F200" s="244">
        <f ca="1" xml:space="preserve"> Outputs!F245</f>
        <v>4.0342239724932032</v>
      </c>
    </row>
    <row r="201" spans="2:6">
      <c r="B201" s="230" t="str">
        <f xml:space="preserve"> Outputs!B246</f>
        <v>C_PR24PD24_106WWN_PR24</v>
      </c>
      <c r="C201" s="230" t="str">
        <f xml:space="preserve"> Outputs!E246</f>
        <v>Company view - PR14 BYR Totex menu RCV adjustment in 2022-23 FYA prices (WWN)</v>
      </c>
      <c r="D201" s="230" t="str">
        <f xml:space="preserve"> Outputs!G246</f>
        <v>£m</v>
      </c>
      <c r="E201" s="230" t="s">
        <v>144</v>
      </c>
      <c r="F201" s="244">
        <f ca="1" xml:space="preserve"> Outputs!F246</f>
        <v>8.3270066368143283</v>
      </c>
    </row>
    <row r="202" spans="2:6">
      <c r="B202" s="230" t="str">
        <f xml:space="preserve"> Outputs!B247</f>
        <v>C_PR24PD24_106BR_PR24</v>
      </c>
      <c r="C202" s="230" t="str">
        <f xml:space="preserve"> Outputs!E247</f>
        <v>Company view - PR14 BYR Totex menu RCV adjustment in 2022-23 FYA prices (BR)</v>
      </c>
      <c r="D202" s="230" t="str">
        <f xml:space="preserve"> Outputs!G247</f>
        <v>£m</v>
      </c>
      <c r="E202" s="230" t="s">
        <v>144</v>
      </c>
      <c r="F202" s="244">
        <f xml:space="preserve"> Outputs!F247</f>
        <v>0</v>
      </c>
    </row>
    <row r="203" spans="2:6">
      <c r="B203" s="230" t="str">
        <f xml:space="preserve"> Outputs!B248</f>
        <v>C_PR24PD24_106ADDN1_PR24</v>
      </c>
      <c r="C203" s="230" t="str">
        <f xml:space="preserve"> Outputs!E248</f>
        <v>Company view - PR14 BYR Totex menu RCV adjustment in 2022-23 FYA prices (ADDN1)</v>
      </c>
      <c r="D203" s="230" t="str">
        <f xml:space="preserve"> Outputs!G248</f>
        <v>£m</v>
      </c>
      <c r="E203" s="230" t="s">
        <v>144</v>
      </c>
      <c r="F203" s="244">
        <f ca="1" xml:space="preserve"> Outputs!F248</f>
        <v>-8.3140196705581317</v>
      </c>
    </row>
    <row r="204" spans="2:6">
      <c r="B204" s="230" t="str">
        <f xml:space="preserve"> Outputs!B249</f>
        <v>C_PR24PD24_106ADDN2_PR24</v>
      </c>
      <c r="C204" s="230" t="str">
        <f xml:space="preserve"> Outputs!E249</f>
        <v>Company view - PR14 BYR Totex menu RCV adjustment in 2022-23 FYA prices (ADDN2)</v>
      </c>
      <c r="D204" s="230" t="str">
        <f xml:space="preserve"> Outputs!G249</f>
        <v>£m</v>
      </c>
      <c r="E204" s="230" t="s">
        <v>144</v>
      </c>
      <c r="F204" s="244">
        <f ca="1" xml:space="preserve"> Outputs!F249</f>
        <v>0</v>
      </c>
    </row>
    <row r="205" spans="2:6">
      <c r="B205" s="230" t="str">
        <f xml:space="preserve"> Outputs!B250</f>
        <v>C_PR24PD24_106TOT_PR24</v>
      </c>
      <c r="C205" s="230" t="str">
        <f xml:space="preserve"> Outputs!E250</f>
        <v>Company view - PR14 BYR Totex menu RCV adjustment in 2022-23 FYA prices (Total)</v>
      </c>
      <c r="D205" s="230" t="str">
        <f xml:space="preserve"> Outputs!G250</f>
        <v>£m</v>
      </c>
      <c r="E205" s="230" t="s">
        <v>144</v>
      </c>
      <c r="F205" s="244">
        <f ca="1" xml:space="preserve"> Outputs!F250</f>
        <v>4.0472109387493997</v>
      </c>
    </row>
    <row r="206" spans="2:6">
      <c r="B206" s="230" t="str">
        <f xml:space="preserve"> Outputs!B252</f>
        <v>C_PR24PD24_107WR_PR24</v>
      </c>
      <c r="C206" s="230" t="str">
        <f xml:space="preserve"> Outputs!E252</f>
        <v>Company view - PR14 BYR Land sales RCV adjustment in 2022-23 FYA prices (WR)</v>
      </c>
      <c r="D206" s="230" t="str">
        <f xml:space="preserve"> Outputs!G252</f>
        <v>£m</v>
      </c>
      <c r="E206" s="230" t="s">
        <v>144</v>
      </c>
      <c r="F206" s="244">
        <f ca="1" xml:space="preserve"> Outputs!F252</f>
        <v>0</v>
      </c>
    </row>
    <row r="207" spans="2:6">
      <c r="B207" s="230" t="str">
        <f xml:space="preserve"> Outputs!B253</f>
        <v>C_PR24PD24_107WN_PR24</v>
      </c>
      <c r="C207" s="230" t="str">
        <f xml:space="preserve"> Outputs!E253</f>
        <v>Company view - PR14 BYR Land sales RCV adjustment in 2022-23 FYA prices (WN)</v>
      </c>
      <c r="D207" s="230" t="str">
        <f xml:space="preserve"> Outputs!G253</f>
        <v>£m</v>
      </c>
      <c r="E207" s="230" t="s">
        <v>144</v>
      </c>
      <c r="F207" s="244">
        <f ca="1" xml:space="preserve"> Outputs!F253</f>
        <v>6.3848648648648654</v>
      </c>
    </row>
    <row r="208" spans="2:6">
      <c r="B208" s="230" t="str">
        <f xml:space="preserve"> Outputs!B254</f>
        <v>C_PR24PD24_107WWN_PR24</v>
      </c>
      <c r="C208" s="230" t="str">
        <f xml:space="preserve"> Outputs!E254</f>
        <v>Company view - PR14 BYR Land sales RCV adjustment in 2022-23 FYA prices (WWN)</v>
      </c>
      <c r="D208" s="230" t="str">
        <f xml:space="preserve"> Outputs!G254</f>
        <v>£m</v>
      </c>
      <c r="E208" s="230" t="s">
        <v>144</v>
      </c>
      <c r="F208" s="244">
        <f ca="1" xml:space="preserve"> Outputs!F254</f>
        <v>7.2183919718535101</v>
      </c>
    </row>
    <row r="209" spans="2:6">
      <c r="B209" s="230" t="str">
        <f xml:space="preserve"> Outputs!B255</f>
        <v>C_PR24PD24_107BR_PR24</v>
      </c>
      <c r="C209" s="230" t="str">
        <f xml:space="preserve"> Outputs!E255</f>
        <v>Company view - PR14 BYR Land sales RCV adjustment in 2022-23 FYA prices (BR)</v>
      </c>
      <c r="D209" s="230" t="str">
        <f xml:space="preserve"> Outputs!G255</f>
        <v>£m</v>
      </c>
      <c r="E209" s="230" t="s">
        <v>144</v>
      </c>
      <c r="F209" s="244">
        <f xml:space="preserve"> Outputs!F255</f>
        <v>0</v>
      </c>
    </row>
    <row r="210" spans="2:6">
      <c r="B210" s="230" t="str">
        <f xml:space="preserve"> Outputs!B256</f>
        <v>C_PR24PD24_107ADDN1_PR24</v>
      </c>
      <c r="C210" s="230" t="str">
        <f xml:space="preserve"> Outputs!E256</f>
        <v>Company view - PR14 BYR Land sales RCV adjustment in 2022-23 FYA prices (ADDN1)</v>
      </c>
      <c r="D210" s="230" t="str">
        <f xml:space="preserve"> Outputs!G256</f>
        <v>£m</v>
      </c>
      <c r="E210" s="230" t="s">
        <v>144</v>
      </c>
      <c r="F210" s="244">
        <f ca="1" xml:space="preserve"> Outputs!F256</f>
        <v>0</v>
      </c>
    </row>
    <row r="211" spans="2:6">
      <c r="B211" s="230" t="str">
        <f xml:space="preserve"> Outputs!B257</f>
        <v>C_PR24PD24_107ADDN2_PR24</v>
      </c>
      <c r="C211" s="230" t="str">
        <f xml:space="preserve"> Outputs!E257</f>
        <v>Company view - PR14 BYR Land sales RCV adjustment in 2022-23 FYA prices (ADDN2)</v>
      </c>
      <c r="D211" s="230" t="str">
        <f xml:space="preserve"> Outputs!G257</f>
        <v>£m</v>
      </c>
      <c r="E211" s="230" t="s">
        <v>144</v>
      </c>
      <c r="F211" s="244">
        <f ca="1" xml:space="preserve"> Outputs!F257</f>
        <v>0</v>
      </c>
    </row>
    <row r="212" spans="2:6">
      <c r="B212" s="230" t="str">
        <f xml:space="preserve"> Outputs!B258</f>
        <v>C_PR24PD24_107TOT_PR24</v>
      </c>
      <c r="C212" s="230" t="str">
        <f xml:space="preserve"> Outputs!E258</f>
        <v>Company view - PR14 BYR Land sales RCV adjustment in 2022-23 FYA prices (Total)</v>
      </c>
      <c r="D212" s="230" t="str">
        <f xml:space="preserve"> Outputs!G258</f>
        <v>£m</v>
      </c>
      <c r="E212" s="230" t="s">
        <v>144</v>
      </c>
      <c r="F212" s="244">
        <f ca="1" xml:space="preserve"> Outputs!F258</f>
        <v>13.603256836718376</v>
      </c>
    </row>
    <row r="213" spans="2:6">
      <c r="B213" s="230" t="str">
        <f xml:space="preserve"> Outputs!B260</f>
        <v>C_PR24PD24_108WR_PR24</v>
      </c>
      <c r="C213" s="230" t="str">
        <f xml:space="preserve"> Outputs!E260</f>
        <v>Company view - PR14 BYR RPI-CPIH wedge RCV adjustment in 2022-23 FYA prices (WR)</v>
      </c>
      <c r="D213" s="230" t="str">
        <f xml:space="preserve"> Outputs!G260</f>
        <v>£m</v>
      </c>
      <c r="E213" s="230" t="s">
        <v>144</v>
      </c>
      <c r="F213" s="244">
        <f ca="1" xml:space="preserve"> Outputs!F260</f>
        <v>1.0566667999360306</v>
      </c>
    </row>
    <row r="214" spans="2:6">
      <c r="B214" s="230" t="str">
        <f xml:space="preserve"> Outputs!B261</f>
        <v>C_PR24PD24_108WN_PR24</v>
      </c>
      <c r="C214" s="230" t="str">
        <f xml:space="preserve"> Outputs!E261</f>
        <v>Company view - PR14 BYR RPI-CPIH wedge RCV adjustment in 2022-23 FYA prices (WN)</v>
      </c>
      <c r="D214" s="230" t="str">
        <f xml:space="preserve"> Outputs!G261</f>
        <v>£m</v>
      </c>
      <c r="E214" s="230" t="s">
        <v>144</v>
      </c>
      <c r="F214" s="244">
        <f ca="1" xml:space="preserve"> Outputs!F261</f>
        <v>21.13569726531265</v>
      </c>
    </row>
    <row r="215" spans="2:6">
      <c r="B215" s="230" t="str">
        <f xml:space="preserve"> Outputs!B262</f>
        <v>C_PR24PD24_108WWN_PR24</v>
      </c>
      <c r="C215" s="230" t="str">
        <f xml:space="preserve"> Outputs!E262</f>
        <v>Company view - PR14 BYR RPI-CPIH wedge RCV adjustment in 2022-23 FYA prices (WWN)</v>
      </c>
      <c r="D215" s="230" t="str">
        <f xml:space="preserve"> Outputs!G262</f>
        <v>£m</v>
      </c>
      <c r="E215" s="230" t="s">
        <v>144</v>
      </c>
      <c r="F215" s="244">
        <f ca="1" xml:space="preserve"> Outputs!F262</f>
        <v>28.061292179753718</v>
      </c>
    </row>
    <row r="216" spans="2:6">
      <c r="B216" s="230" t="str">
        <f xml:space="preserve"> Outputs!B263</f>
        <v>C_PR24PD24_108BR_PR24</v>
      </c>
      <c r="C216" s="230" t="str">
        <f xml:space="preserve"> Outputs!E263</f>
        <v>Company view - PR14 BYR RPI-CPIH wedge RCV adjustment in 2022-23 FYA prices (BR)</v>
      </c>
      <c r="D216" s="230" t="str">
        <f xml:space="preserve"> Outputs!G263</f>
        <v>£m</v>
      </c>
      <c r="E216" s="230" t="s">
        <v>144</v>
      </c>
      <c r="F216" s="244">
        <f ca="1" xml:space="preserve"> Outputs!F263</f>
        <v>5.4013973292819442</v>
      </c>
    </row>
    <row r="217" spans="2:6">
      <c r="B217" s="230" t="str">
        <f xml:space="preserve"> Outputs!B264</f>
        <v>C_PR24PD24_108ADDN1_PR24</v>
      </c>
      <c r="C217" s="230" t="str">
        <f xml:space="preserve"> Outputs!E264</f>
        <v>Company view - PR14 BYR RPI-CPIH wedge RCV adjustment in 2022-23 FYA prices (ADDN1)</v>
      </c>
      <c r="D217" s="230" t="str">
        <f xml:space="preserve"> Outputs!G264</f>
        <v>£m</v>
      </c>
      <c r="E217" s="230" t="s">
        <v>144</v>
      </c>
      <c r="F217" s="244">
        <f ca="1" xml:space="preserve"> Outputs!F264</f>
        <v>4.6635015192707501</v>
      </c>
    </row>
    <row r="218" spans="2:6">
      <c r="B218" s="230" t="str">
        <f xml:space="preserve"> Outputs!B265</f>
        <v>C_PR24PD24_108ADDN2_PR24</v>
      </c>
      <c r="C218" s="230" t="str">
        <f xml:space="preserve"> Outputs!E265</f>
        <v>Company view - PR14 BYR RPI-CPIH wedge RCV adjustment in 2022-23 FYA prices (ADDN2)</v>
      </c>
      <c r="D218" s="230" t="str">
        <f xml:space="preserve"> Outputs!G265</f>
        <v>£m</v>
      </c>
      <c r="E218" s="230" t="s">
        <v>144</v>
      </c>
      <c r="F218" s="244">
        <f ca="1" xml:space="preserve"> Outputs!F265</f>
        <v>0</v>
      </c>
    </row>
    <row r="219" spans="2:6">
      <c r="B219" s="230" t="str">
        <f xml:space="preserve"> Outputs!B266</f>
        <v>C_PR24PD24_108TOT_PR24</v>
      </c>
      <c r="C219" s="230" t="str">
        <f xml:space="preserve"> Outputs!E266</f>
        <v>Company view - PR14 BYR RPI-CPIH wedge RCV adjustment in 2022-23 FYA prices (Total)</v>
      </c>
      <c r="D219" s="230" t="str">
        <f xml:space="preserve"> Outputs!G266</f>
        <v>£m</v>
      </c>
      <c r="E219" s="230" t="s">
        <v>144</v>
      </c>
      <c r="F219" s="244">
        <f ca="1" xml:space="preserve"> Outputs!F266</f>
        <v>60.318555093555098</v>
      </c>
    </row>
    <row r="220" spans="2:6">
      <c r="B220" s="230" t="str">
        <f xml:space="preserve"> Outputs!B268</f>
        <v>C_PR24PD24_109WR_PR24</v>
      </c>
      <c r="C220" s="230" t="str">
        <f xml:space="preserve"> Outputs!E268</f>
        <v>Company view - PR14 BYR Other RCV adjustment in 2022-23 FYA prices (WR)</v>
      </c>
      <c r="D220" s="230" t="str">
        <f xml:space="preserve"> Outputs!G268</f>
        <v>£m</v>
      </c>
      <c r="E220" s="230" t="s">
        <v>144</v>
      </c>
      <c r="F220" s="244">
        <f ca="1" xml:space="preserve"> Outputs!F268</f>
        <v>0</v>
      </c>
    </row>
    <row r="221" spans="2:6">
      <c r="B221" s="230" t="str">
        <f xml:space="preserve"> Outputs!B269</f>
        <v>C_PR24PD24_109WN_PR24</v>
      </c>
      <c r="C221" s="230" t="str">
        <f xml:space="preserve"> Outputs!E269</f>
        <v>Company view - PR14 BYR Other RCV adjustment in 2022-23 FYA prices (WN)</v>
      </c>
      <c r="D221" s="230" t="str">
        <f xml:space="preserve"> Outputs!G269</f>
        <v>£m</v>
      </c>
      <c r="E221" s="230" t="s">
        <v>144</v>
      </c>
      <c r="F221" s="244">
        <f ca="1" xml:space="preserve"> Outputs!F269</f>
        <v>0</v>
      </c>
    </row>
    <row r="222" spans="2:6">
      <c r="B222" s="230" t="str">
        <f xml:space="preserve"> Outputs!B270</f>
        <v>C_PR24PD24_109WWN_PR24</v>
      </c>
      <c r="C222" s="230" t="str">
        <f xml:space="preserve"> Outputs!E270</f>
        <v>Company view - PR14 BYR Other RCV adjustment in 2022-23 FYA prices (WWN)</v>
      </c>
      <c r="D222" s="230" t="str">
        <f xml:space="preserve"> Outputs!G270</f>
        <v>£m</v>
      </c>
      <c r="E222" s="230" t="s">
        <v>144</v>
      </c>
      <c r="F222" s="244">
        <f ca="1" xml:space="preserve"> Outputs!F270</f>
        <v>-9.6788317607548375</v>
      </c>
    </row>
    <row r="223" spans="2:6">
      <c r="B223" s="230" t="str">
        <f xml:space="preserve"> Outputs!B271</f>
        <v>C_PR24PD24_109BR_PR24</v>
      </c>
      <c r="C223" s="230" t="str">
        <f xml:space="preserve"> Outputs!E271</f>
        <v>Company view - PR14 BYR Other RCV adjustment in 2022-23 FYA prices (BR)</v>
      </c>
      <c r="D223" s="230" t="str">
        <f xml:space="preserve"> Outputs!G271</f>
        <v>£m</v>
      </c>
      <c r="E223" s="230" t="s">
        <v>144</v>
      </c>
      <c r="F223" s="244">
        <f xml:space="preserve"> Outputs!F271</f>
        <v>0</v>
      </c>
    </row>
    <row r="224" spans="2:6">
      <c r="B224" s="230" t="str">
        <f xml:space="preserve"> Outputs!B272</f>
        <v>C_PR24PD24_109ADDN1_PR24</v>
      </c>
      <c r="C224" s="230" t="str">
        <f xml:space="preserve"> Outputs!E272</f>
        <v>Company view - PR14 BYR Other RCV adjustment in 2022-23 FYA prices (ADDN1)</v>
      </c>
      <c r="D224" s="230" t="str">
        <f xml:space="preserve"> Outputs!G272</f>
        <v>£m</v>
      </c>
      <c r="E224" s="230" t="s">
        <v>144</v>
      </c>
      <c r="F224" s="244">
        <f ca="1" xml:space="preserve"> Outputs!F272</f>
        <v>0</v>
      </c>
    </row>
    <row r="225" spans="2:6">
      <c r="B225" s="230" t="str">
        <f xml:space="preserve"> Outputs!B273</f>
        <v>C_PR24PD24_109ADDN2_PR24</v>
      </c>
      <c r="C225" s="230" t="str">
        <f xml:space="preserve"> Outputs!E273</f>
        <v>Company view - PR14 BYR Other RCV adjustment in 2022-23 FYA prices (ADDN2)</v>
      </c>
      <c r="D225" s="230" t="str">
        <f xml:space="preserve"> Outputs!G273</f>
        <v>£m</v>
      </c>
      <c r="E225" s="230" t="s">
        <v>144</v>
      </c>
      <c r="F225" s="244">
        <f ca="1" xml:space="preserve"> Outputs!F273</f>
        <v>0</v>
      </c>
    </row>
    <row r="226" spans="2:6">
      <c r="B226" s="230" t="str">
        <f xml:space="preserve"> Outputs!B274</f>
        <v>C_PR24PD24_109TOT_PR24</v>
      </c>
      <c r="C226" s="230" t="str">
        <f xml:space="preserve"> Outputs!E274</f>
        <v>Company view - PR14 BYR Other RCV adjustment in 2022-23 FYA prices (Total)</v>
      </c>
      <c r="D226" s="230" t="str">
        <f xml:space="preserve"> Outputs!G274</f>
        <v>£m</v>
      </c>
      <c r="E226" s="230" t="s">
        <v>144</v>
      </c>
      <c r="F226" s="244">
        <f ca="1" xml:space="preserve"> Outputs!F274</f>
        <v>-9.6788317607548375</v>
      </c>
    </row>
    <row r="227" spans="2:6">
      <c r="B227" s="230" t="str">
        <f xml:space="preserve"> Outputs!B276</f>
        <v>C_PR24PD24_110WR_PR24</v>
      </c>
      <c r="C227" s="230" t="str">
        <f xml:space="preserve"> Outputs!E276</f>
        <v>Company view - PR14 IFRS16 RCV adjustment in 2022-23 FYA prices (WR)</v>
      </c>
      <c r="D227" s="230" t="str">
        <f xml:space="preserve"> Outputs!G276</f>
        <v>£m</v>
      </c>
      <c r="E227" s="230" t="s">
        <v>144</v>
      </c>
      <c r="F227" s="244">
        <f ca="1" xml:space="preserve"> Outputs!F276</f>
        <v>0</v>
      </c>
    </row>
    <row r="228" spans="2:6">
      <c r="B228" s="230" t="str">
        <f xml:space="preserve"> Outputs!B277</f>
        <v>C_PR24PD24_110WN_PR24</v>
      </c>
      <c r="C228" s="230" t="str">
        <f xml:space="preserve"> Outputs!E277</f>
        <v>Company view - PR14 IFRS16 RCV adjustment in 2022-23 FYA prices (WN)</v>
      </c>
      <c r="D228" s="230" t="str">
        <f xml:space="preserve"> Outputs!G277</f>
        <v>£m</v>
      </c>
      <c r="E228" s="230" t="s">
        <v>144</v>
      </c>
      <c r="F228" s="244">
        <f ca="1" xml:space="preserve"> Outputs!F277</f>
        <v>0</v>
      </c>
    </row>
    <row r="229" spans="2:6">
      <c r="B229" s="230" t="str">
        <f xml:space="preserve"> Outputs!B278</f>
        <v>C_PR24PD24_110WWN_PR24</v>
      </c>
      <c r="C229" s="230" t="str">
        <f xml:space="preserve"> Outputs!E278</f>
        <v>Company view - PR14 IFRS16 RCV adjustment in 2022-23 FYA prices (WWN)</v>
      </c>
      <c r="D229" s="230" t="str">
        <f xml:space="preserve"> Outputs!G278</f>
        <v>£m</v>
      </c>
      <c r="E229" s="230" t="s">
        <v>144</v>
      </c>
      <c r="F229" s="244">
        <f ca="1" xml:space="preserve"> Outputs!F278</f>
        <v>0</v>
      </c>
    </row>
    <row r="230" spans="2:6">
      <c r="B230" s="230" t="str">
        <f xml:space="preserve"> Outputs!B279</f>
        <v>C_PR24PD24_110BR_PR24</v>
      </c>
      <c r="C230" s="230" t="str">
        <f xml:space="preserve"> Outputs!E279</f>
        <v>Company view - PR14 IFRS16 RCV adjustment in 2022-23 FYA prices (BR)</v>
      </c>
      <c r="D230" s="230" t="str">
        <f xml:space="preserve"> Outputs!G279</f>
        <v>£m</v>
      </c>
      <c r="E230" s="230" t="s">
        <v>144</v>
      </c>
      <c r="F230" s="244">
        <f ca="1" xml:space="preserve"> Outputs!F279</f>
        <v>0</v>
      </c>
    </row>
    <row r="231" spans="2:6">
      <c r="B231" s="230" t="str">
        <f xml:space="preserve"> Outputs!B280</f>
        <v>C_PR24PD24_110ADDN1_PR24</v>
      </c>
      <c r="C231" s="230" t="str">
        <f xml:space="preserve"> Outputs!E280</f>
        <v>Company view - PR14 IFRS16 RCV adjustment in 2022-23 FYA prices (ADDN1)</v>
      </c>
      <c r="D231" s="230" t="str">
        <f xml:space="preserve"> Outputs!G280</f>
        <v>£m</v>
      </c>
      <c r="E231" s="230" t="s">
        <v>144</v>
      </c>
      <c r="F231" s="244">
        <f ca="1" xml:space="preserve"> Outputs!F280</f>
        <v>0</v>
      </c>
    </row>
    <row r="232" spans="2:6">
      <c r="B232" s="230" t="str">
        <f xml:space="preserve"> Outputs!B281</f>
        <v>C_PR24PD24_110ADDN2_PR24</v>
      </c>
      <c r="C232" s="230" t="str">
        <f xml:space="preserve"> Outputs!E281</f>
        <v>Company view - PR14 IFRS16 RCV adjustment in 2022-23 FYA prices (ADDN2)</v>
      </c>
      <c r="D232" s="230" t="str">
        <f xml:space="preserve"> Outputs!G281</f>
        <v>£m</v>
      </c>
      <c r="E232" s="230" t="s">
        <v>144</v>
      </c>
      <c r="F232" s="244">
        <f ca="1" xml:space="preserve"> Outputs!F281</f>
        <v>0</v>
      </c>
    </row>
    <row r="233" spans="2:6">
      <c r="B233" s="230" t="str">
        <f xml:space="preserve"> Outputs!B282</f>
        <v>C_PR24PD24_110TOT_PR24</v>
      </c>
      <c r="C233" s="230" t="str">
        <f xml:space="preserve"> Outputs!E282</f>
        <v>Company view - PR14 IFRS16 RCV adjustment in 2022-23 FYA prices (Total)</v>
      </c>
      <c r="D233" s="230" t="str">
        <f xml:space="preserve"> Outputs!G282</f>
        <v>£m</v>
      </c>
      <c r="E233" s="230" t="s">
        <v>144</v>
      </c>
      <c r="F233" s="244">
        <f ca="1" xml:space="preserve"> Outputs!F282</f>
        <v>0</v>
      </c>
    </row>
  </sheetData>
  <pageMargins left="0.70866141732283472" right="0.70866141732283472" top="0.74803149606299213" bottom="0.74803149606299213" header="0.31496062992125984" footer="0.31496062992125984"/>
  <pageSetup paperSize="8" scale="72" fitToHeight="0" orientation="landscape" r:id="rId1"/>
  <headerFooter>
    <oddHeader>&amp;L&amp;F&amp;C&amp;A</oddHeader>
    <oddFooter>&amp;LPrinted on &amp;D at &amp;T&amp;CPage &amp;P of &amp;N&amp;ROfwat</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BE28B-D150-4640-8309-8875110E763A}">
  <sheetPr>
    <pageSetUpPr fitToPage="1"/>
  </sheetPr>
  <dimension ref="A1:L30"/>
  <sheetViews>
    <sheetView zoomScale="80" zoomScaleNormal="80" workbookViewId="0">
      <pane ySplit="2" topLeftCell="A3" activePane="bottomLeft" state="frozen"/>
      <selection pane="bottomLeft"/>
    </sheetView>
  </sheetViews>
  <sheetFormatPr defaultColWidth="19.1640625" defaultRowHeight="14.1"/>
  <cols>
    <col min="1" max="1" width="1.83203125" style="227" customWidth="1"/>
    <col min="2" max="2" width="50.6640625" style="227" customWidth="1"/>
    <col min="3" max="5" width="25.6640625" style="227" customWidth="1"/>
    <col min="6" max="6" width="19.1640625" style="227"/>
    <col min="7" max="7" width="21.83203125" style="227" customWidth="1"/>
    <col min="8" max="8" width="40.6640625" style="227" customWidth="1"/>
    <col min="9" max="9" width="50.6640625" style="227" customWidth="1"/>
    <col min="10" max="12" width="40.6640625" style="227" customWidth="1"/>
    <col min="13" max="16384" width="19.1640625" style="227"/>
  </cols>
  <sheetData>
    <row r="1" spans="1:12" ht="39.6">
      <c r="A1" s="272" t="e">
        <f ca="1" xml:space="preserve"> RIGHT(CELL("filename", $A$1), LEN(CELL("filename", $A$1)) - SEARCH("]", CELL("filename", $A$1)))</f>
        <v>#VALUE!</v>
      </c>
      <c r="B1" s="269"/>
      <c r="H1" s="272" t="s">
        <v>1395</v>
      </c>
      <c r="I1" s="269"/>
    </row>
    <row r="2" spans="1:12" ht="27.6">
      <c r="B2" s="288" t="str">
        <f>InpS!$F$14</f>
        <v>TMS</v>
      </c>
    </row>
    <row r="3" spans="1:12" ht="24.6">
      <c r="B3" s="269" t="s">
        <v>1396</v>
      </c>
      <c r="E3" s="312"/>
      <c r="I3" s="269" t="str">
        <f>B3</f>
        <v>Table 2 Total value of PR19 reconciliation RCV adjustments in 2024-25</v>
      </c>
      <c r="L3" s="312"/>
    </row>
    <row r="4" spans="1:12" ht="14.45" thickBot="1"/>
    <row r="5" spans="1:12" ht="21" thickBot="1">
      <c r="B5" s="270" t="s">
        <v>1397</v>
      </c>
      <c r="C5" s="225" t="s">
        <v>1398</v>
      </c>
      <c r="D5" s="225" t="s">
        <v>1399</v>
      </c>
      <c r="E5" s="225" t="s">
        <v>1400</v>
      </c>
      <c r="I5" s="270" t="s">
        <v>1397</v>
      </c>
      <c r="J5" s="225" t="s">
        <v>1398</v>
      </c>
      <c r="K5" s="225" t="s">
        <v>1399</v>
      </c>
      <c r="L5" s="225" t="s">
        <v>1400</v>
      </c>
    </row>
    <row r="6" spans="1:12" ht="21" thickBot="1">
      <c r="B6" s="228" t="s">
        <v>1401</v>
      </c>
      <c r="C6" s="289"/>
      <c r="D6" s="290">
        <f ca="1">SUMIFS(F_Outputs!$F:$F,F_Outputs!$B:$B,$K6)</f>
        <v>-54.232980769230764</v>
      </c>
      <c r="E6" s="291"/>
      <c r="I6" s="228" t="s">
        <v>1401</v>
      </c>
      <c r="J6" s="280" t="s">
        <v>1402</v>
      </c>
      <c r="K6" s="281" t="s">
        <v>1275</v>
      </c>
      <c r="L6" s="229" t="s">
        <v>1403</v>
      </c>
    </row>
    <row r="7" spans="1:12" ht="21" thickBot="1">
      <c r="B7" s="228" t="s">
        <v>1404</v>
      </c>
      <c r="C7" s="292"/>
      <c r="D7" s="290">
        <f ca="1">SUMIFS(F_Outputs!$F:$F,F_Outputs!$B:$B,$K7)</f>
        <v>512.97822856732716</v>
      </c>
      <c r="E7" s="291"/>
      <c r="I7" s="228" t="s">
        <v>1404</v>
      </c>
      <c r="J7" s="281" t="s">
        <v>1405</v>
      </c>
      <c r="K7" s="281" t="s">
        <v>1289</v>
      </c>
      <c r="L7" s="229" t="s">
        <v>1403</v>
      </c>
    </row>
    <row r="8" spans="1:12" ht="21" thickBot="1">
      <c r="B8" s="228" t="s">
        <v>1406</v>
      </c>
      <c r="C8" s="292"/>
      <c r="D8" s="290">
        <f ca="1">SUMIFS(F_Outputs!$F:$F,F_Outputs!$B:$B,$K8)</f>
        <v>0.80873380777226933</v>
      </c>
      <c r="E8" s="291"/>
      <c r="I8" s="228" t="s">
        <v>1406</v>
      </c>
      <c r="J8" s="281" t="s">
        <v>1407</v>
      </c>
      <c r="K8" s="281" t="s">
        <v>1310</v>
      </c>
      <c r="L8" s="229" t="s">
        <v>1403</v>
      </c>
    </row>
    <row r="9" spans="1:12" ht="21" thickBot="1">
      <c r="B9" s="228" t="s">
        <v>1408</v>
      </c>
      <c r="C9" s="292"/>
      <c r="D9" s="290">
        <f ca="1">SUMIFS(F_Outputs!$F:$F,F_Outputs!$B:$B,$K9)</f>
        <v>0</v>
      </c>
      <c r="E9" s="291"/>
      <c r="I9" s="228" t="s">
        <v>1408</v>
      </c>
      <c r="J9" s="281" t="s">
        <v>1409</v>
      </c>
      <c r="K9" s="281" t="s">
        <v>1268</v>
      </c>
      <c r="L9" s="229" t="s">
        <v>1403</v>
      </c>
    </row>
    <row r="10" spans="1:12" ht="21" thickBot="1">
      <c r="B10" s="228" t="s">
        <v>1410</v>
      </c>
      <c r="C10" s="292"/>
      <c r="D10" s="290">
        <f ca="1">SUMIFS(F_Outputs!$F:$F,F_Outputs!$B:$B,$K10)</f>
        <v>34.787935708916777</v>
      </c>
      <c r="E10" s="291"/>
      <c r="I10" s="228" t="s">
        <v>1410</v>
      </c>
      <c r="J10" s="281" t="s">
        <v>1411</v>
      </c>
      <c r="K10" s="281" t="s">
        <v>1282</v>
      </c>
      <c r="L10" s="229" t="s">
        <v>1403</v>
      </c>
    </row>
    <row r="11" spans="1:12" ht="21" thickBot="1">
      <c r="B11" s="228" t="s">
        <v>1412</v>
      </c>
      <c r="C11" s="292"/>
      <c r="D11" s="290">
        <f ca="1">SUMIFS(F_Outputs!$F:$F,F_Outputs!$B:$B,$K11)</f>
        <v>351.35674875802772</v>
      </c>
      <c r="E11" s="291"/>
      <c r="I11" s="228" t="s">
        <v>1412</v>
      </c>
      <c r="J11" s="281" t="s">
        <v>1413</v>
      </c>
      <c r="K11" s="281" t="s">
        <v>1296</v>
      </c>
      <c r="L11" s="229" t="s">
        <v>1403</v>
      </c>
    </row>
    <row r="12" spans="1:12" ht="21" thickBot="1">
      <c r="B12" s="228" t="s">
        <v>1414</v>
      </c>
      <c r="C12" s="292"/>
      <c r="D12" s="290">
        <f ca="1">SUMIFS(F_Outputs!$F:$F,F_Outputs!$B:$B,$K12)</f>
        <v>-28.555363601471292</v>
      </c>
      <c r="E12" s="291"/>
      <c r="I12" s="228" t="s">
        <v>1414</v>
      </c>
      <c r="J12" s="281" t="s">
        <v>1415</v>
      </c>
      <c r="K12" s="281" t="s">
        <v>1303</v>
      </c>
      <c r="L12" s="229" t="s">
        <v>1403</v>
      </c>
    </row>
    <row r="13" spans="1:12" ht="21" thickBot="1">
      <c r="B13" s="228" t="s">
        <v>1416</v>
      </c>
      <c r="C13" s="292"/>
      <c r="D13" s="290">
        <f ca="1">SUMIFS(F_Outputs!$F:$F,F_Outputs!$B:$B,$K13)</f>
        <v>0</v>
      </c>
      <c r="E13" s="291"/>
      <c r="I13" s="228" t="s">
        <v>1416</v>
      </c>
      <c r="J13" s="281" t="s">
        <v>1417</v>
      </c>
      <c r="K13" s="281" t="s">
        <v>1317</v>
      </c>
      <c r="L13" s="229" t="s">
        <v>1403</v>
      </c>
    </row>
    <row r="14" spans="1:12" ht="21" thickBot="1">
      <c r="B14" s="228" t="s">
        <v>53</v>
      </c>
      <c r="C14" s="292"/>
      <c r="D14" s="290">
        <f ca="1">SUMIFS(F_Outputs!$F:$F,F_Outputs!$B:$B,$K14)</f>
        <v>0</v>
      </c>
      <c r="E14" s="291"/>
      <c r="I14" s="228" t="s">
        <v>53</v>
      </c>
      <c r="J14" s="281" t="s">
        <v>1418</v>
      </c>
      <c r="K14" s="281" t="s">
        <v>1324</v>
      </c>
      <c r="L14" s="229" t="s">
        <v>1403</v>
      </c>
    </row>
    <row r="15" spans="1:12" ht="21" thickBot="1">
      <c r="B15" s="228" t="s">
        <v>701</v>
      </c>
      <c r="C15" s="293"/>
      <c r="D15" s="294">
        <f ca="1">SUM(D6:D14)</f>
        <v>817.14330247134194</v>
      </c>
      <c r="E15" s="294"/>
      <c r="I15" s="228" t="s">
        <v>701</v>
      </c>
      <c r="J15" s="251" t="s">
        <v>1419</v>
      </c>
      <c r="K15" s="251" t="s">
        <v>1419</v>
      </c>
      <c r="L15" s="251" t="s">
        <v>1419</v>
      </c>
    </row>
    <row r="18" spans="2:12" ht="24.6">
      <c r="B18" s="271" t="s">
        <v>1420</v>
      </c>
      <c r="I18" s="271" t="str">
        <f>B18</f>
        <v>Table 3 Total value of PR14 Blind Year (BYR) RCV adjustments in 2024-25</v>
      </c>
    </row>
    <row r="19" spans="2:12" ht="14.45" thickBot="1"/>
    <row r="20" spans="2:12" ht="21" thickBot="1">
      <c r="B20" s="270" t="s">
        <v>1397</v>
      </c>
      <c r="C20" s="225" t="s">
        <v>1398</v>
      </c>
      <c r="D20" s="225" t="s">
        <v>1399</v>
      </c>
      <c r="E20" s="225" t="s">
        <v>1400</v>
      </c>
      <c r="I20" s="270" t="s">
        <v>1397</v>
      </c>
      <c r="J20" s="225" t="s">
        <v>1398</v>
      </c>
      <c r="K20" s="225" t="s">
        <v>1399</v>
      </c>
      <c r="L20" s="225" t="s">
        <v>1400</v>
      </c>
    </row>
    <row r="21" spans="2:12" ht="21" thickBot="1">
      <c r="B21" s="228" t="s">
        <v>1421</v>
      </c>
      <c r="C21" s="296">
        <f ca="1">SUMIFS(F_Outputs!$F:$F,F_Outputs!$B:$B,$J21)</f>
        <v>-2.4793299216376141E-2</v>
      </c>
      <c r="D21" s="290">
        <f ca="1">SUMIFS(F_Outputs!$F:$F,F_Outputs!$B:$B,$K21)</f>
        <v>-2.4793299216376141E-2</v>
      </c>
      <c r="E21" s="291">
        <f ca="1">D21-C21</f>
        <v>0</v>
      </c>
      <c r="I21" s="228" t="s">
        <v>1421</v>
      </c>
      <c r="J21" s="280" t="s">
        <v>1346</v>
      </c>
      <c r="K21" s="281" t="s">
        <v>1226</v>
      </c>
      <c r="L21" s="229" t="s">
        <v>1403</v>
      </c>
    </row>
    <row r="22" spans="2:12" ht="21" thickBot="1">
      <c r="B22" s="228" t="s">
        <v>1422</v>
      </c>
      <c r="C22" s="290">
        <f ca="1">SUMIFS(F_Outputs!$F:$F,F_Outputs!$B:$B,$J22)</f>
        <v>4.0472109387493997</v>
      </c>
      <c r="D22" s="290">
        <f ca="1">SUMIFS(F_Outputs!$F:$F,F_Outputs!$B:$B,$K22)</f>
        <v>4.0472109387493997</v>
      </c>
      <c r="E22" s="291">
        <f t="shared" ref="E22:E26" ca="1" si="0">D22-C22</f>
        <v>0</v>
      </c>
      <c r="I22" s="228" t="s">
        <v>1422</v>
      </c>
      <c r="J22" s="281" t="s">
        <v>1353</v>
      </c>
      <c r="K22" s="281" t="s">
        <v>1233</v>
      </c>
      <c r="L22" s="229" t="s">
        <v>1403</v>
      </c>
    </row>
    <row r="23" spans="2:12" ht="21" thickBot="1">
      <c r="B23" s="228" t="s">
        <v>1423</v>
      </c>
      <c r="C23" s="290">
        <f ca="1">SUMIFS(F_Outputs!$F:$F,F_Outputs!$B:$B,$J23)</f>
        <v>13.603256836718376</v>
      </c>
      <c r="D23" s="290">
        <f ca="1">SUMIFS(F_Outputs!$F:$F,F_Outputs!$B:$B,$K23)</f>
        <v>13.603256836718376</v>
      </c>
      <c r="E23" s="291">
        <f t="shared" ca="1" si="0"/>
        <v>0</v>
      </c>
      <c r="I23" s="228" t="s">
        <v>1423</v>
      </c>
      <c r="J23" s="281" t="s">
        <v>1360</v>
      </c>
      <c r="K23" s="281" t="s">
        <v>1240</v>
      </c>
      <c r="L23" s="229" t="s">
        <v>1403</v>
      </c>
    </row>
    <row r="24" spans="2:12" ht="21" thickBot="1">
      <c r="B24" s="228" t="s">
        <v>1424</v>
      </c>
      <c r="C24" s="290">
        <f ca="1">SUMIFS(F_Outputs!$F:$F,F_Outputs!$B:$B,$J24)</f>
        <v>60.318555093555098</v>
      </c>
      <c r="D24" s="290">
        <f ca="1">SUMIFS(F_Outputs!$F:$F,F_Outputs!$B:$B,$K24)</f>
        <v>60.318555093555098</v>
      </c>
      <c r="E24" s="291">
        <f t="shared" ca="1" si="0"/>
        <v>0</v>
      </c>
      <c r="I24" s="228" t="s">
        <v>1424</v>
      </c>
      <c r="J24" s="281" t="s">
        <v>1367</v>
      </c>
      <c r="K24" s="281" t="s">
        <v>1247</v>
      </c>
      <c r="L24" s="229" t="s">
        <v>1403</v>
      </c>
    </row>
    <row r="25" spans="2:12" ht="21" thickBot="1">
      <c r="B25" s="228" t="s">
        <v>1425</v>
      </c>
      <c r="C25" s="290">
        <f ca="1">SUMIFS(F_Outputs!$F:$F,F_Outputs!$B:$B,$J25)</f>
        <v>-9.6788317607548375</v>
      </c>
      <c r="D25" s="290">
        <f ca="1">SUMIFS(F_Outputs!$F:$F,F_Outputs!$B:$B,$K25)</f>
        <v>-9.6788317607548375</v>
      </c>
      <c r="E25" s="291">
        <f t="shared" ca="1" si="0"/>
        <v>0</v>
      </c>
      <c r="I25" s="228" t="s">
        <v>1425</v>
      </c>
      <c r="J25" s="281" t="s">
        <v>1374</v>
      </c>
      <c r="K25" s="281" t="s">
        <v>1254</v>
      </c>
      <c r="L25" s="229" t="s">
        <v>1403</v>
      </c>
    </row>
    <row r="26" spans="2:12" ht="21" thickBot="1">
      <c r="B26" s="228" t="s">
        <v>1426</v>
      </c>
      <c r="C26" s="290">
        <f ca="1">SUMIFS(F_Outputs!$F:$F,F_Outputs!$B:$B,$J26)</f>
        <v>0</v>
      </c>
      <c r="D26" s="290">
        <f ca="1">SUMIFS(F_Outputs!$F:$F,F_Outputs!$B:$B,$K26)</f>
        <v>0</v>
      </c>
      <c r="E26" s="291">
        <f t="shared" ca="1" si="0"/>
        <v>0</v>
      </c>
      <c r="I26" s="228" t="s">
        <v>1426</v>
      </c>
      <c r="J26" s="281" t="s">
        <v>1381</v>
      </c>
      <c r="K26" s="281" t="s">
        <v>1261</v>
      </c>
      <c r="L26" s="229" t="s">
        <v>1403</v>
      </c>
    </row>
    <row r="27" spans="2:12" ht="21" thickBot="1">
      <c r="B27" s="228" t="s">
        <v>701</v>
      </c>
      <c r="C27" s="295">
        <f ca="1">SUM(C21:C26)</f>
        <v>68.265397809051663</v>
      </c>
      <c r="D27" s="295">
        <f ca="1">SUM(D21:D26)</f>
        <v>68.265397809051663</v>
      </c>
      <c r="E27" s="295">
        <f ca="1">D27-C27</f>
        <v>0</v>
      </c>
      <c r="I27" s="228" t="s">
        <v>701</v>
      </c>
      <c r="J27" s="250" t="s">
        <v>1419</v>
      </c>
      <c r="K27" s="250" t="s">
        <v>1419</v>
      </c>
      <c r="L27" s="250" t="s">
        <v>1419</v>
      </c>
    </row>
    <row r="29" spans="2:12" ht="21.95">
      <c r="B29" s="311" t="s">
        <v>1427</v>
      </c>
    </row>
    <row r="30" spans="2:12" ht="21.95">
      <c r="B30" s="311" t="s">
        <v>1428</v>
      </c>
      <c r="I30" s="312"/>
    </row>
  </sheetData>
  <pageMargins left="0.70866141732283472" right="0.70866141732283472" top="0.74803149606299213" bottom="0.74803149606299213" header="0.31496062992125984" footer="0.31496062992125984"/>
  <pageSetup paperSize="8" scale="63" fitToHeight="0" orientation="landscape" r:id="rId1"/>
  <headerFooter>
    <oddHeader>&amp;L&amp;F&amp;C&amp;A</oddHeader>
    <oddFooter>&amp;LPrinted on &amp;D at &amp;T&amp;CPage &amp;P of &amp;N&amp;ROfwat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86C0F-0148-408A-B360-1742B760FC65}">
  <sheetPr>
    <pageSetUpPr fitToPage="1"/>
  </sheetPr>
  <dimension ref="A1:M68"/>
  <sheetViews>
    <sheetView zoomScale="80" zoomScaleNormal="80" workbookViewId="0">
      <pane xSplit="2" ySplit="5" topLeftCell="C6" activePane="bottomRight" state="frozen"/>
      <selection pane="bottomRight"/>
      <selection pane="bottomLeft"/>
      <selection pane="topRight"/>
    </sheetView>
  </sheetViews>
  <sheetFormatPr defaultColWidth="9.33203125" defaultRowHeight="14.1"/>
  <cols>
    <col min="1" max="1" width="1.83203125" style="222" customWidth="1"/>
    <col min="2" max="2" width="50.6640625" style="222" customWidth="1"/>
    <col min="3" max="3" width="25.6640625" style="223" customWidth="1"/>
    <col min="4" max="11" width="25.6640625" style="222" customWidth="1"/>
    <col min="12" max="13" width="9.33203125" style="247"/>
    <col min="14" max="16384" width="9.33203125" style="222"/>
  </cols>
  <sheetData>
    <row r="1" spans="1:13" ht="39.6">
      <c r="A1" s="272" t="s">
        <v>1429</v>
      </c>
    </row>
    <row r="2" spans="1:13" ht="28.35" customHeight="1">
      <c r="A2" s="272"/>
      <c r="B2" s="288" t="str">
        <f>InpS!$F$14</f>
        <v>TMS</v>
      </c>
    </row>
    <row r="3" spans="1:13" ht="13.9" customHeight="1" thickBot="1">
      <c r="A3" s="272"/>
    </row>
    <row r="4" spans="1:13" s="223" customFormat="1" ht="22.5" thickBot="1">
      <c r="B4" s="424" t="s">
        <v>1430</v>
      </c>
      <c r="C4" s="421" t="s">
        <v>1431</v>
      </c>
      <c r="D4" s="422"/>
      <c r="E4" s="422"/>
      <c r="F4" s="422"/>
      <c r="G4" s="422"/>
      <c r="H4" s="422"/>
      <c r="I4" s="422"/>
      <c r="J4" s="422"/>
      <c r="K4" s="423"/>
      <c r="L4" s="248"/>
      <c r="M4" s="248"/>
    </row>
    <row r="5" spans="1:13" s="223" customFormat="1" ht="41.45" thickBot="1">
      <c r="B5" s="425"/>
      <c r="C5" s="226" t="s">
        <v>1432</v>
      </c>
      <c r="D5" s="226" t="s">
        <v>1433</v>
      </c>
      <c r="E5" s="226" t="s">
        <v>1434</v>
      </c>
      <c r="F5" s="226" t="s">
        <v>1435</v>
      </c>
      <c r="G5" s="226" t="s">
        <v>1436</v>
      </c>
      <c r="H5" s="226" t="s">
        <v>1437</v>
      </c>
      <c r="I5" s="226" t="s">
        <v>1438</v>
      </c>
      <c r="J5" s="226" t="s">
        <v>1439</v>
      </c>
      <c r="K5" s="226" t="s">
        <v>701</v>
      </c>
      <c r="L5" s="248"/>
      <c r="M5" s="248"/>
    </row>
    <row r="6" spans="1:13" ht="21" thickBot="1">
      <c r="B6" s="224" t="s">
        <v>1440</v>
      </c>
      <c r="C6" s="297"/>
      <c r="D6" s="298"/>
      <c r="E6" s="298"/>
      <c r="F6" s="298"/>
      <c r="G6" s="298"/>
      <c r="H6" s="298"/>
      <c r="I6" s="298"/>
      <c r="J6" s="298"/>
      <c r="K6" s="299"/>
    </row>
    <row r="7" spans="1:13" ht="21" thickBot="1">
      <c r="B7" s="224" t="s">
        <v>1441</v>
      </c>
      <c r="C7" s="300"/>
      <c r="D7" s="301"/>
      <c r="E7" s="301"/>
      <c r="F7" s="301"/>
      <c r="G7" s="301"/>
      <c r="H7" s="301"/>
      <c r="I7" s="301"/>
      <c r="J7" s="301"/>
      <c r="K7" s="302"/>
    </row>
    <row r="8" spans="1:13" ht="21" thickBot="1">
      <c r="B8" s="224" t="s">
        <v>1442</v>
      </c>
      <c r="C8" s="300"/>
      <c r="D8" s="301"/>
      <c r="E8" s="301"/>
      <c r="F8" s="301"/>
      <c r="G8" s="301"/>
      <c r="H8" s="301"/>
      <c r="I8" s="301"/>
      <c r="J8" s="301"/>
      <c r="K8" s="302"/>
    </row>
    <row r="9" spans="1:13" ht="21" thickBot="1">
      <c r="B9" s="224" t="s">
        <v>1435</v>
      </c>
      <c r="C9" s="300"/>
      <c r="D9" s="301"/>
      <c r="E9" s="301"/>
      <c r="F9" s="301"/>
      <c r="G9" s="301"/>
      <c r="H9" s="301"/>
      <c r="I9" s="301"/>
      <c r="J9" s="301"/>
      <c r="K9" s="302"/>
    </row>
    <row r="10" spans="1:13" ht="21" thickBot="1">
      <c r="B10" s="224" t="s">
        <v>1443</v>
      </c>
      <c r="C10" s="300"/>
      <c r="D10" s="301"/>
      <c r="E10" s="301"/>
      <c r="F10" s="301"/>
      <c r="G10" s="301"/>
      <c r="H10" s="301"/>
      <c r="I10" s="301"/>
      <c r="J10" s="301"/>
      <c r="K10" s="302"/>
    </row>
    <row r="11" spans="1:13" ht="21" thickBot="1">
      <c r="B11" s="224" t="s">
        <v>1444</v>
      </c>
      <c r="C11" s="300"/>
      <c r="D11" s="301"/>
      <c r="E11" s="301"/>
      <c r="F11" s="301"/>
      <c r="G11" s="301"/>
      <c r="H11" s="301"/>
      <c r="I11" s="301"/>
      <c r="J11" s="301"/>
      <c r="K11" s="302"/>
    </row>
    <row r="12" spans="1:13" ht="21" thickBot="1">
      <c r="B12" s="224" t="s">
        <v>1445</v>
      </c>
      <c r="C12" s="300"/>
      <c r="D12" s="301"/>
      <c r="E12" s="301"/>
      <c r="F12" s="301"/>
      <c r="G12" s="301"/>
      <c r="H12" s="301"/>
      <c r="I12" s="301"/>
      <c r="J12" s="301"/>
      <c r="K12" s="302"/>
    </row>
    <row r="13" spans="1:13" ht="21" thickBot="1">
      <c r="B13" s="224" t="s">
        <v>1446</v>
      </c>
      <c r="C13" s="300"/>
      <c r="D13" s="301"/>
      <c r="E13" s="301"/>
      <c r="F13" s="301"/>
      <c r="G13" s="301"/>
      <c r="H13" s="301"/>
      <c r="I13" s="301"/>
      <c r="J13" s="301"/>
      <c r="K13" s="302"/>
    </row>
    <row r="14" spans="1:13" ht="21" thickBot="1">
      <c r="B14" s="224" t="s">
        <v>1447</v>
      </c>
      <c r="C14" s="300"/>
      <c r="D14" s="301"/>
      <c r="E14" s="301"/>
      <c r="F14" s="301"/>
      <c r="G14" s="301"/>
      <c r="H14" s="301"/>
      <c r="I14" s="301"/>
      <c r="J14" s="301"/>
      <c r="K14" s="302"/>
    </row>
    <row r="15" spans="1:13" ht="21" thickBot="1">
      <c r="B15" s="224" t="s">
        <v>1448</v>
      </c>
      <c r="C15" s="300"/>
      <c r="D15" s="301"/>
      <c r="E15" s="301"/>
      <c r="F15" s="301"/>
      <c r="G15" s="301"/>
      <c r="H15" s="301"/>
      <c r="I15" s="301"/>
      <c r="J15" s="301"/>
      <c r="K15" s="302"/>
    </row>
    <row r="16" spans="1:13" ht="21" thickBot="1">
      <c r="B16" s="224" t="s">
        <v>1449</v>
      </c>
      <c r="C16" s="300"/>
      <c r="D16" s="301"/>
      <c r="E16" s="301"/>
      <c r="F16" s="301"/>
      <c r="G16" s="301"/>
      <c r="H16" s="301"/>
      <c r="I16" s="301"/>
      <c r="J16" s="301"/>
      <c r="K16" s="302"/>
    </row>
    <row r="17" spans="2:13" ht="21" thickBot="1">
      <c r="B17" s="224" t="s">
        <v>1401</v>
      </c>
      <c r="C17" s="305">
        <f ca="1">SUMIFS(F_Outputs!$F:$F,F_Outputs!$B:$B,C50)</f>
        <v>-32.569343648382109</v>
      </c>
      <c r="D17" s="303">
        <f ca="1">SUMIFS(F_Outputs!$F:$F,F_Outputs!$B:$B,D50)</f>
        <v>0</v>
      </c>
      <c r="E17" s="303">
        <f ca="1">SUMIFS(F_Outputs!$F:$F,F_Outputs!$B:$B,E50)</f>
        <v>-21.663637120848655</v>
      </c>
      <c r="F17" s="303">
        <f ca="1">SUMIFS(F_Outputs!$F:$F,F_Outputs!$B:$B,F50)</f>
        <v>0</v>
      </c>
      <c r="G17" s="303">
        <f ca="1">SUMIFS(F_Outputs!$F:$F,F_Outputs!$B:$B,G50)</f>
        <v>0</v>
      </c>
      <c r="H17" s="303">
        <f ca="1">SUMIFS(F_Outputs!$F:$F,F_Outputs!$B:$B,H50)</f>
        <v>0</v>
      </c>
      <c r="I17" s="301"/>
      <c r="J17" s="301"/>
      <c r="K17" s="304">
        <f ca="1">SUMIFS(F_Outputs!$F:$F,F_Outputs!$B:$B,K50)</f>
        <v>-54.232980769230764</v>
      </c>
      <c r="M17" s="313"/>
    </row>
    <row r="18" spans="2:13" ht="21" thickBot="1">
      <c r="B18" s="224" t="s">
        <v>1404</v>
      </c>
      <c r="C18" s="305">
        <f ca="1">SUMIFS(F_Outputs!$F:$F,F_Outputs!$B:$B,C51)</f>
        <v>-1.5607152407824412</v>
      </c>
      <c r="D18" s="303">
        <f ca="1">SUMIFS(F_Outputs!$F:$F,F_Outputs!$B:$B,D51)</f>
        <v>-1.716131966751127</v>
      </c>
      <c r="E18" s="303">
        <f ca="1">SUMIFS(F_Outputs!$F:$F,F_Outputs!$B:$B,E51)</f>
        <v>-5.1580333049452571</v>
      </c>
      <c r="F18" s="301"/>
      <c r="G18" s="303">
        <f ca="1">SUMIFS(F_Outputs!$F:$F,F_Outputs!$B:$B,G51)</f>
        <v>521.41310907980596</v>
      </c>
      <c r="H18" s="303">
        <f ca="1">SUMIFS(F_Outputs!$F:$F,F_Outputs!$B:$B,H51)</f>
        <v>0</v>
      </c>
      <c r="I18" s="301"/>
      <c r="J18" s="301"/>
      <c r="K18" s="304">
        <f ca="1">SUMIFS(F_Outputs!$F:$F,F_Outputs!$B:$B,K51)</f>
        <v>512.97822856732716</v>
      </c>
    </row>
    <row r="19" spans="2:13" ht="21" thickBot="1">
      <c r="B19" s="224" t="s">
        <v>1406</v>
      </c>
      <c r="C19" s="305">
        <f ca="1">SUMIFS(F_Outputs!$F:$F,F_Outputs!$B:$B,C52)</f>
        <v>0</v>
      </c>
      <c r="D19" s="303">
        <f ca="1">SUMIFS(F_Outputs!$F:$F,F_Outputs!$B:$B,D52)</f>
        <v>0.80873380777226933</v>
      </c>
      <c r="E19" s="303">
        <f ca="1">SUMIFS(F_Outputs!$F:$F,F_Outputs!$B:$B,E52)</f>
        <v>0</v>
      </c>
      <c r="F19" s="303">
        <f ca="1">SUMIFS(F_Outputs!$F:$F,F_Outputs!$B:$B,F52)</f>
        <v>0</v>
      </c>
      <c r="G19" s="301"/>
      <c r="H19" s="301"/>
      <c r="I19" s="301"/>
      <c r="J19" s="301"/>
      <c r="K19" s="304">
        <f ca="1">SUMIFS(F_Outputs!$F:$F,F_Outputs!$B:$B,K52)</f>
        <v>0.80873380777226933</v>
      </c>
    </row>
    <row r="20" spans="2:13" ht="21" thickBot="1">
      <c r="B20" s="224" t="s">
        <v>1408</v>
      </c>
      <c r="C20" s="305">
        <f ca="1">SUMIFS(F_Outputs!$F:$F,F_Outputs!$B:$B,C53)</f>
        <v>0</v>
      </c>
      <c r="D20" s="303">
        <f ca="1">SUMIFS(F_Outputs!$F:$F,F_Outputs!$B:$B,D53)</f>
        <v>0</v>
      </c>
      <c r="E20" s="303">
        <f ca="1">SUMIFS(F_Outputs!$F:$F,F_Outputs!$B:$B,E53)</f>
        <v>0</v>
      </c>
      <c r="F20" s="303">
        <f ca="1">SUMIFS(F_Outputs!$F:$F,F_Outputs!$B:$B,F53)</f>
        <v>0</v>
      </c>
      <c r="G20" s="303">
        <f ca="1">SUMIFS(F_Outputs!$F:$F,F_Outputs!$B:$B,G53)</f>
        <v>0</v>
      </c>
      <c r="H20" s="303">
        <f ca="1">SUMIFS(F_Outputs!$F:$F,F_Outputs!$B:$B,H53)</f>
        <v>0</v>
      </c>
      <c r="I20" s="301"/>
      <c r="J20" s="301"/>
      <c r="K20" s="304">
        <f ca="1">SUMIFS(F_Outputs!$F:$F,F_Outputs!$B:$B,K53)</f>
        <v>0</v>
      </c>
    </row>
    <row r="21" spans="2:13" ht="21" thickBot="1">
      <c r="B21" s="224" t="s">
        <v>1410</v>
      </c>
      <c r="C21" s="305">
        <f ca="1">SUMIFS(F_Outputs!$F:$F,F_Outputs!$B:$B,C54)</f>
        <v>19.613732670044747</v>
      </c>
      <c r="D21" s="303">
        <f ca="1">SUMIFS(F_Outputs!$F:$F,F_Outputs!$B:$B,D54)</f>
        <v>3.8214726192359376</v>
      </c>
      <c r="E21" s="303">
        <f ca="1">SUMIFS(F_Outputs!$F:$F,F_Outputs!$B:$B,E54)</f>
        <v>34.638102739295455</v>
      </c>
      <c r="F21" s="303">
        <f ca="1">SUMIFS(F_Outputs!$F:$F,F_Outputs!$B:$B,F54)</f>
        <v>-23.944941361585958</v>
      </c>
      <c r="G21" s="303">
        <f ca="1">SUMIFS(F_Outputs!$F:$F,F_Outputs!$B:$B,G54)</f>
        <v>0.65956904192659982</v>
      </c>
      <c r="H21" s="303">
        <f ca="1">SUMIFS(F_Outputs!$F:$F,F_Outputs!$B:$B,H54)</f>
        <v>0</v>
      </c>
      <c r="I21" s="301"/>
      <c r="J21" s="301"/>
      <c r="K21" s="304">
        <f ca="1">SUMIFS(F_Outputs!$F:$F,F_Outputs!$B:$B,K54)</f>
        <v>34.787935708916777</v>
      </c>
      <c r="M21" s="313"/>
    </row>
    <row r="22" spans="2:13" ht="21" thickBot="1">
      <c r="B22" s="224" t="s">
        <v>1412</v>
      </c>
      <c r="C22" s="305">
        <f ca="1">SUMIFS(F_Outputs!$F:$F,F_Outputs!$B:$B,C55)</f>
        <v>7.5164973729922808</v>
      </c>
      <c r="D22" s="303">
        <f ca="1">SUMIFS(F_Outputs!$F:$F,F_Outputs!$B:$B,D55)</f>
        <v>148.89265740569482</v>
      </c>
      <c r="E22" s="303">
        <f ca="1">SUMIFS(F_Outputs!$F:$F,F_Outputs!$B:$B,E55)</f>
        <v>117.99636068129918</v>
      </c>
      <c r="F22" s="303">
        <f ca="1">SUMIFS(F_Outputs!$F:$F,F_Outputs!$B:$B,F55)</f>
        <v>36.988653082947721</v>
      </c>
      <c r="G22" s="303">
        <f ca="1">SUMIFS(F_Outputs!$F:$F,F_Outputs!$B:$B,G55)</f>
        <v>39.962580215093659</v>
      </c>
      <c r="H22" s="303">
        <f ca="1">SUMIFS(F_Outputs!$F:$F,F_Outputs!$B:$B,H55)</f>
        <v>0</v>
      </c>
      <c r="I22" s="301"/>
      <c r="J22" s="301"/>
      <c r="K22" s="304">
        <f ca="1">SUMIFS(F_Outputs!$F:$F,F_Outputs!$B:$B,K55)</f>
        <v>351.35674875802772</v>
      </c>
    </row>
    <row r="23" spans="2:13" ht="21" thickBot="1">
      <c r="B23" s="224" t="s">
        <v>1414</v>
      </c>
      <c r="C23" s="305">
        <f ca="1">SUMIFS(F_Outputs!$F:$F,F_Outputs!$B:$B,C56)</f>
        <v>-23.797954509835275</v>
      </c>
      <c r="D23" s="303">
        <f ca="1">SUMIFS(F_Outputs!$F:$F,F_Outputs!$B:$B,D56)</f>
        <v>-4.7574090916360152</v>
      </c>
      <c r="E23" s="301"/>
      <c r="F23" s="301"/>
      <c r="G23" s="301"/>
      <c r="H23" s="301"/>
      <c r="I23" s="301"/>
      <c r="J23" s="301"/>
      <c r="K23" s="304">
        <f ca="1">SUMIFS(F_Outputs!$F:$F,F_Outputs!$B:$B,K56)</f>
        <v>-28.555363601471292</v>
      </c>
    </row>
    <row r="24" spans="2:13" ht="21" thickBot="1">
      <c r="B24" s="224" t="s">
        <v>1416</v>
      </c>
      <c r="C24" s="301"/>
      <c r="D24" s="301"/>
      <c r="E24" s="301"/>
      <c r="F24" s="301"/>
      <c r="G24" s="303">
        <f ca="1">SUMIFS(F_Outputs!$F:$F,F_Outputs!$B:$B,G57)</f>
        <v>0</v>
      </c>
      <c r="H24" s="301"/>
      <c r="I24" s="301"/>
      <c r="J24" s="301"/>
      <c r="K24" s="304">
        <f ca="1">SUMIFS(F_Outputs!$F:$F,F_Outputs!$B:$B,K57)</f>
        <v>0</v>
      </c>
    </row>
    <row r="25" spans="2:13" ht="21" thickBot="1">
      <c r="B25" s="224" t="s">
        <v>1450</v>
      </c>
      <c r="C25" s="305">
        <f ca="1">SUMIFS(F_Outputs!$F:$F,F_Outputs!$B:$B,C58)</f>
        <v>0</v>
      </c>
      <c r="D25" s="303">
        <f ca="1">SUMIFS(F_Outputs!$F:$F,F_Outputs!$B:$B,D58)</f>
        <v>0</v>
      </c>
      <c r="E25" s="303">
        <f ca="1">SUMIFS(F_Outputs!$F:$F,F_Outputs!$B:$B,E58)</f>
        <v>0</v>
      </c>
      <c r="F25" s="303">
        <f ca="1">SUMIFS(F_Outputs!$F:$F,F_Outputs!$B:$B,F58)</f>
        <v>0</v>
      </c>
      <c r="G25" s="303">
        <f ca="1">SUMIFS(F_Outputs!$F:$F,F_Outputs!$B:$B,G58)</f>
        <v>0</v>
      </c>
      <c r="H25" s="303">
        <f ca="1">SUMIFS(F_Outputs!$F:$F,F_Outputs!$B:$B,H58)</f>
        <v>0</v>
      </c>
      <c r="I25" s="301"/>
      <c r="J25" s="301"/>
      <c r="K25" s="304">
        <f ca="1">SUMIFS(F_Outputs!$F:$F,F_Outputs!$B:$B,K58)</f>
        <v>0</v>
      </c>
    </row>
    <row r="26" spans="2:13" ht="21" thickBot="1">
      <c r="B26" s="224" t="s">
        <v>1451</v>
      </c>
      <c r="C26" s="300"/>
      <c r="D26" s="301"/>
      <c r="E26" s="301"/>
      <c r="F26" s="301"/>
      <c r="G26" s="301"/>
      <c r="H26" s="301"/>
      <c r="I26" s="301"/>
      <c r="J26" s="301"/>
      <c r="K26" s="302"/>
    </row>
    <row r="27" spans="2:13" ht="21" thickBot="1">
      <c r="B27" s="224" t="s">
        <v>1452</v>
      </c>
      <c r="C27" s="300"/>
      <c r="D27" s="301"/>
      <c r="E27" s="301"/>
      <c r="F27" s="301"/>
      <c r="G27" s="301"/>
      <c r="H27" s="301"/>
      <c r="I27" s="301"/>
      <c r="J27" s="301"/>
      <c r="K27" s="302"/>
    </row>
    <row r="28" spans="2:13" ht="21" thickBot="1">
      <c r="B28" s="224" t="s">
        <v>1421</v>
      </c>
      <c r="C28" s="305">
        <f ca="1">SUMIFS(F_Outputs!$F:$F,F_Outputs!$B:$B,C61)</f>
        <v>-2.4793299216376141E-2</v>
      </c>
      <c r="D28" s="303">
        <f ca="1">SUMIFS(F_Outputs!$F:$F,F_Outputs!$B:$B,D61)</f>
        <v>0</v>
      </c>
      <c r="E28" s="303">
        <f ca="1">SUMIFS(F_Outputs!$F:$F,F_Outputs!$B:$B,E61)</f>
        <v>0</v>
      </c>
      <c r="F28" s="301"/>
      <c r="G28" s="303">
        <f ca="1">SUMIFS(F_Outputs!$F:$F,F_Outputs!$B:$B,G61)</f>
        <v>0</v>
      </c>
      <c r="H28" s="303">
        <f ca="1">SUMIFS(F_Outputs!$F:$F,F_Outputs!$B:$B,H61)</f>
        <v>0</v>
      </c>
      <c r="I28" s="301"/>
      <c r="J28" s="301"/>
      <c r="K28" s="304">
        <f ca="1">SUMIFS(F_Outputs!$F:$F,F_Outputs!$B:$B,K61)</f>
        <v>-2.4793299216376141E-2</v>
      </c>
    </row>
    <row r="29" spans="2:13" ht="21" thickBot="1">
      <c r="B29" s="224" t="s">
        <v>1422</v>
      </c>
      <c r="C29" s="305">
        <f ca="1">SUMIFS(F_Outputs!$F:$F,F_Outputs!$B:$B,C62)</f>
        <v>0</v>
      </c>
      <c r="D29" s="303">
        <f ca="1">SUMIFS(F_Outputs!$F:$F,F_Outputs!$B:$B,D62)</f>
        <v>4.0342239724932032</v>
      </c>
      <c r="E29" s="303">
        <f ca="1">SUMIFS(F_Outputs!$F:$F,F_Outputs!$B:$B,E62)</f>
        <v>8.3270066368143283</v>
      </c>
      <c r="F29" s="301"/>
      <c r="G29" s="303">
        <f ca="1">SUMIFS(F_Outputs!$F:$F,F_Outputs!$B:$B,G62)</f>
        <v>-8.3140196705581317</v>
      </c>
      <c r="H29" s="303">
        <f ca="1">SUMIFS(F_Outputs!$F:$F,F_Outputs!$B:$B,H62)</f>
        <v>0</v>
      </c>
      <c r="I29" s="301"/>
      <c r="J29" s="301"/>
      <c r="K29" s="304">
        <f ca="1">SUMIFS(F_Outputs!$F:$F,F_Outputs!$B:$B,K62)</f>
        <v>4.0472109387493997</v>
      </c>
    </row>
    <row r="30" spans="2:13" ht="21" thickBot="1">
      <c r="B30" s="224" t="s">
        <v>1423</v>
      </c>
      <c r="C30" s="305">
        <f ca="1">SUMIFS(F_Outputs!$F:$F,F_Outputs!$B:$B,C63)</f>
        <v>0</v>
      </c>
      <c r="D30" s="303">
        <f ca="1">SUMIFS(F_Outputs!$F:$F,F_Outputs!$B:$B,D63)</f>
        <v>6.3848648648648654</v>
      </c>
      <c r="E30" s="303">
        <f ca="1">SUMIFS(F_Outputs!$F:$F,F_Outputs!$B:$B,E63)</f>
        <v>7.2183919718535101</v>
      </c>
      <c r="F30" s="301"/>
      <c r="G30" s="303">
        <f ca="1">SUMIFS(F_Outputs!$F:$F,F_Outputs!$B:$B,G63)</f>
        <v>0</v>
      </c>
      <c r="H30" s="303">
        <f ca="1">SUMIFS(F_Outputs!$F:$F,F_Outputs!$B:$B,H63)</f>
        <v>0</v>
      </c>
      <c r="I30" s="301"/>
      <c r="J30" s="301"/>
      <c r="K30" s="304">
        <f ca="1">SUMIFS(F_Outputs!$F:$F,F_Outputs!$B:$B,K63)</f>
        <v>13.603256836718376</v>
      </c>
      <c r="M30" s="313"/>
    </row>
    <row r="31" spans="2:13" ht="21" thickBot="1">
      <c r="B31" s="224" t="s">
        <v>1424</v>
      </c>
      <c r="C31" s="305">
        <f ca="1">SUMIFS(F_Outputs!$F:$F,F_Outputs!$B:$B,C64)</f>
        <v>1.0566667999360306</v>
      </c>
      <c r="D31" s="303">
        <f ca="1">SUMIFS(F_Outputs!$F:$F,F_Outputs!$B:$B,D64)</f>
        <v>21.13569726531265</v>
      </c>
      <c r="E31" s="303">
        <f ca="1">SUMIFS(F_Outputs!$F:$F,F_Outputs!$B:$B,E64)</f>
        <v>28.061292179753718</v>
      </c>
      <c r="F31" s="303">
        <f ca="1">SUMIFS(F_Outputs!$F:$F,F_Outputs!$B:$B,F64)</f>
        <v>5.4013973292819442</v>
      </c>
      <c r="G31" s="303">
        <f ca="1">SUMIFS(F_Outputs!$F:$F,F_Outputs!$B:$B,G64)</f>
        <v>4.6635015192707501</v>
      </c>
      <c r="H31" s="303">
        <f ca="1">SUMIFS(F_Outputs!$F:$F,F_Outputs!$B:$B,H64)</f>
        <v>0</v>
      </c>
      <c r="I31" s="301"/>
      <c r="J31" s="301"/>
      <c r="K31" s="304">
        <f ca="1">SUMIFS(F_Outputs!$F:$F,F_Outputs!$B:$B,K64)</f>
        <v>60.318555093555098</v>
      </c>
    </row>
    <row r="32" spans="2:13" ht="21" thickBot="1">
      <c r="B32" s="224" t="s">
        <v>1425</v>
      </c>
      <c r="C32" s="305">
        <f ca="1">SUMIFS(F_Outputs!$F:$F,F_Outputs!$B:$B,C65)</f>
        <v>0</v>
      </c>
      <c r="D32" s="303">
        <f ca="1">SUMIFS(F_Outputs!$F:$F,F_Outputs!$B:$B,D65)</f>
        <v>0</v>
      </c>
      <c r="E32" s="303">
        <f ca="1">SUMIFS(F_Outputs!$F:$F,F_Outputs!$B:$B,E65)</f>
        <v>-9.6788317607548375</v>
      </c>
      <c r="F32" s="301"/>
      <c r="G32" s="303">
        <f ca="1">SUMIFS(F_Outputs!$F:$F,F_Outputs!$B:$B,G65)</f>
        <v>0</v>
      </c>
      <c r="H32" s="303">
        <f ca="1">SUMIFS(F_Outputs!$F:$F,F_Outputs!$B:$B,H65)</f>
        <v>0</v>
      </c>
      <c r="I32" s="301"/>
      <c r="J32" s="301"/>
      <c r="K32" s="304">
        <f ca="1">SUMIFS(F_Outputs!$F:$F,F_Outputs!$B:$B,K65)</f>
        <v>-9.6788317607548375</v>
      </c>
      <c r="M32" s="313"/>
    </row>
    <row r="33" spans="1:13" ht="21" thickBot="1">
      <c r="B33" s="224" t="s">
        <v>1426</v>
      </c>
      <c r="C33" s="306">
        <f ca="1">SUMIFS(F_Outputs!$F:$F,F_Outputs!$B:$B,C66)</f>
        <v>0</v>
      </c>
      <c r="D33" s="307">
        <f ca="1">SUMIFS(F_Outputs!$F:$F,F_Outputs!$B:$B,D66)</f>
        <v>0</v>
      </c>
      <c r="E33" s="307">
        <f ca="1">SUMIFS(F_Outputs!$F:$F,F_Outputs!$B:$B,E66)</f>
        <v>0</v>
      </c>
      <c r="F33" s="307">
        <f ca="1">SUMIFS(F_Outputs!$F:$F,F_Outputs!$B:$B,F66)</f>
        <v>0</v>
      </c>
      <c r="G33" s="307">
        <f ca="1">SUMIFS(F_Outputs!$F:$F,F_Outputs!$B:$B,G66)</f>
        <v>0</v>
      </c>
      <c r="H33" s="307">
        <f ca="1">SUMIFS(F_Outputs!$F:$F,F_Outputs!$B:$B,H66)</f>
        <v>0</v>
      </c>
      <c r="I33" s="308"/>
      <c r="J33" s="308"/>
      <c r="K33" s="309">
        <f ca="1">SUMIFS(F_Outputs!$F:$F,F_Outputs!$B:$B,K66)</f>
        <v>0</v>
      </c>
    </row>
    <row r="34" spans="1:13">
      <c r="C34" s="245"/>
      <c r="D34" s="246"/>
      <c r="E34" s="246"/>
      <c r="F34" s="246"/>
      <c r="G34" s="246"/>
      <c r="H34" s="246"/>
      <c r="I34" s="246"/>
      <c r="J34" s="246"/>
      <c r="K34" s="246"/>
    </row>
    <row r="35" spans="1:13">
      <c r="C35" s="245"/>
      <c r="D35" s="246"/>
      <c r="E35" s="246"/>
      <c r="F35" s="246"/>
      <c r="G35" s="246"/>
      <c r="H35" s="246"/>
      <c r="I35" s="246"/>
      <c r="J35" s="246"/>
      <c r="K35" s="246"/>
      <c r="M35" s="249"/>
    </row>
    <row r="36" spans="1:13" ht="39.950000000000003" thickBot="1">
      <c r="A36" s="272" t="s">
        <v>1395</v>
      </c>
    </row>
    <row r="37" spans="1:13" ht="22.5" thickBot="1">
      <c r="A37" s="223"/>
      <c r="B37" s="424" t="s">
        <v>1430</v>
      </c>
      <c r="C37" s="421" t="s">
        <v>1431</v>
      </c>
      <c r="D37" s="422"/>
      <c r="E37" s="422"/>
      <c r="F37" s="422"/>
      <c r="G37" s="422"/>
      <c r="H37" s="422"/>
      <c r="I37" s="422"/>
      <c r="J37" s="422"/>
      <c r="K37" s="423"/>
    </row>
    <row r="38" spans="1:13" ht="41.45" thickBot="1">
      <c r="A38" s="223"/>
      <c r="B38" s="425"/>
      <c r="C38" s="226" t="s">
        <v>1432</v>
      </c>
      <c r="D38" s="226" t="s">
        <v>1433</v>
      </c>
      <c r="E38" s="226" t="s">
        <v>1434</v>
      </c>
      <c r="F38" s="226" t="s">
        <v>1435</v>
      </c>
      <c r="G38" s="226" t="s">
        <v>1436</v>
      </c>
      <c r="H38" s="226" t="s">
        <v>1437</v>
      </c>
      <c r="I38" s="226" t="s">
        <v>1438</v>
      </c>
      <c r="J38" s="226" t="s">
        <v>1439</v>
      </c>
      <c r="K38" s="226" t="s">
        <v>701</v>
      </c>
    </row>
    <row r="39" spans="1:13" ht="21" thickBot="1">
      <c r="B39" s="224" t="s">
        <v>1440</v>
      </c>
      <c r="C39" s="274" t="s">
        <v>773</v>
      </c>
      <c r="D39" s="275" t="s">
        <v>773</v>
      </c>
      <c r="E39" s="275" t="s">
        <v>773</v>
      </c>
      <c r="F39" s="275" t="s">
        <v>773</v>
      </c>
      <c r="G39" s="275" t="s">
        <v>773</v>
      </c>
      <c r="H39" s="275" t="s">
        <v>773</v>
      </c>
      <c r="I39" s="275" t="s">
        <v>773</v>
      </c>
      <c r="J39" s="275" t="s">
        <v>773</v>
      </c>
      <c r="K39" s="276" t="s">
        <v>773</v>
      </c>
    </row>
    <row r="40" spans="1:13" ht="21" thickBot="1">
      <c r="B40" s="224" t="s">
        <v>1441</v>
      </c>
      <c r="C40" s="277" t="s">
        <v>773</v>
      </c>
      <c r="D40" s="273" t="s">
        <v>773</v>
      </c>
      <c r="E40" s="273" t="s">
        <v>773</v>
      </c>
      <c r="F40" s="273" t="s">
        <v>773</v>
      </c>
      <c r="G40" s="273" t="s">
        <v>773</v>
      </c>
      <c r="H40" s="273" t="s">
        <v>773</v>
      </c>
      <c r="I40" s="273" t="s">
        <v>773</v>
      </c>
      <c r="J40" s="273" t="s">
        <v>773</v>
      </c>
      <c r="K40" s="278" t="s">
        <v>773</v>
      </c>
    </row>
    <row r="41" spans="1:13" ht="21" thickBot="1">
      <c r="B41" s="224" t="s">
        <v>1442</v>
      </c>
      <c r="C41" s="277" t="s">
        <v>773</v>
      </c>
      <c r="D41" s="273" t="s">
        <v>773</v>
      </c>
      <c r="E41" s="273" t="s">
        <v>773</v>
      </c>
      <c r="F41" s="273" t="s">
        <v>773</v>
      </c>
      <c r="G41" s="273" t="s">
        <v>773</v>
      </c>
      <c r="H41" s="273" t="s">
        <v>773</v>
      </c>
      <c r="I41" s="273" t="s">
        <v>773</v>
      </c>
      <c r="J41" s="273" t="s">
        <v>773</v>
      </c>
      <c r="K41" s="278" t="s">
        <v>773</v>
      </c>
    </row>
    <row r="42" spans="1:13" ht="21" thickBot="1">
      <c r="B42" s="224" t="s">
        <v>1435</v>
      </c>
      <c r="C42" s="277" t="s">
        <v>773</v>
      </c>
      <c r="D42" s="273" t="s">
        <v>773</v>
      </c>
      <c r="E42" s="273" t="s">
        <v>773</v>
      </c>
      <c r="F42" s="273" t="s">
        <v>773</v>
      </c>
      <c r="G42" s="273" t="s">
        <v>773</v>
      </c>
      <c r="H42" s="273" t="s">
        <v>773</v>
      </c>
      <c r="I42" s="273" t="s">
        <v>773</v>
      </c>
      <c r="J42" s="273" t="s">
        <v>773</v>
      </c>
      <c r="K42" s="278" t="s">
        <v>773</v>
      </c>
    </row>
    <row r="43" spans="1:13" ht="21" thickBot="1">
      <c r="B43" s="224" t="s">
        <v>1443</v>
      </c>
      <c r="C43" s="277" t="s">
        <v>773</v>
      </c>
      <c r="D43" s="273" t="s">
        <v>773</v>
      </c>
      <c r="E43" s="273" t="s">
        <v>773</v>
      </c>
      <c r="F43" s="273" t="s">
        <v>773</v>
      </c>
      <c r="G43" s="273" t="s">
        <v>773</v>
      </c>
      <c r="H43" s="273" t="s">
        <v>773</v>
      </c>
      <c r="I43" s="273" t="s">
        <v>773</v>
      </c>
      <c r="J43" s="273" t="s">
        <v>773</v>
      </c>
      <c r="K43" s="278" t="s">
        <v>773</v>
      </c>
    </row>
    <row r="44" spans="1:13" ht="21" thickBot="1">
      <c r="B44" s="224" t="s">
        <v>1444</v>
      </c>
      <c r="C44" s="277" t="s">
        <v>773</v>
      </c>
      <c r="D44" s="273" t="s">
        <v>773</v>
      </c>
      <c r="E44" s="273" t="s">
        <v>773</v>
      </c>
      <c r="F44" s="273" t="s">
        <v>773</v>
      </c>
      <c r="G44" s="273" t="s">
        <v>773</v>
      </c>
      <c r="H44" s="273" t="s">
        <v>773</v>
      </c>
      <c r="I44" s="273" t="s">
        <v>773</v>
      </c>
      <c r="J44" s="273" t="s">
        <v>773</v>
      </c>
      <c r="K44" s="278" t="s">
        <v>773</v>
      </c>
    </row>
    <row r="45" spans="1:13" ht="21" thickBot="1">
      <c r="B45" s="224" t="s">
        <v>1445</v>
      </c>
      <c r="C45" s="277" t="s">
        <v>773</v>
      </c>
      <c r="D45" s="273" t="s">
        <v>773</v>
      </c>
      <c r="E45" s="273" t="s">
        <v>773</v>
      </c>
      <c r="F45" s="273" t="s">
        <v>773</v>
      </c>
      <c r="G45" s="273" t="s">
        <v>773</v>
      </c>
      <c r="H45" s="273" t="s">
        <v>773</v>
      </c>
      <c r="I45" s="273" t="s">
        <v>773</v>
      </c>
      <c r="J45" s="273" t="s">
        <v>773</v>
      </c>
      <c r="K45" s="278" t="s">
        <v>773</v>
      </c>
    </row>
    <row r="46" spans="1:13" ht="21" thickBot="1">
      <c r="B46" s="224" t="s">
        <v>1446</v>
      </c>
      <c r="C46" s="277" t="s">
        <v>773</v>
      </c>
      <c r="D46" s="273" t="s">
        <v>773</v>
      </c>
      <c r="E46" s="273" t="s">
        <v>773</v>
      </c>
      <c r="F46" s="273" t="s">
        <v>773</v>
      </c>
      <c r="G46" s="273" t="s">
        <v>773</v>
      </c>
      <c r="H46" s="273" t="s">
        <v>773</v>
      </c>
      <c r="I46" s="273" t="s">
        <v>773</v>
      </c>
      <c r="J46" s="273" t="s">
        <v>773</v>
      </c>
      <c r="K46" s="278" t="s">
        <v>773</v>
      </c>
    </row>
    <row r="47" spans="1:13" ht="21" thickBot="1">
      <c r="B47" s="224" t="s">
        <v>1447</v>
      </c>
      <c r="C47" s="277" t="s">
        <v>773</v>
      </c>
      <c r="D47" s="273" t="s">
        <v>773</v>
      </c>
      <c r="E47" s="273" t="s">
        <v>773</v>
      </c>
      <c r="F47" s="273" t="s">
        <v>773</v>
      </c>
      <c r="G47" s="273" t="s">
        <v>773</v>
      </c>
      <c r="H47" s="273" t="s">
        <v>773</v>
      </c>
      <c r="I47" s="273" t="s">
        <v>773</v>
      </c>
      <c r="J47" s="273" t="s">
        <v>773</v>
      </c>
      <c r="K47" s="278" t="s">
        <v>773</v>
      </c>
    </row>
    <row r="48" spans="1:13" ht="21" thickBot="1">
      <c r="B48" s="224" t="s">
        <v>1448</v>
      </c>
      <c r="C48" s="277" t="s">
        <v>773</v>
      </c>
      <c r="D48" s="273" t="s">
        <v>773</v>
      </c>
      <c r="E48" s="273" t="s">
        <v>773</v>
      </c>
      <c r="F48" s="273" t="s">
        <v>773</v>
      </c>
      <c r="G48" s="273" t="s">
        <v>773</v>
      </c>
      <c r="H48" s="273" t="s">
        <v>773</v>
      </c>
      <c r="I48" s="273" t="s">
        <v>773</v>
      </c>
      <c r="J48" s="273" t="s">
        <v>773</v>
      </c>
      <c r="K48" s="278" t="s">
        <v>773</v>
      </c>
    </row>
    <row r="49" spans="2:11" ht="21" thickBot="1">
      <c r="B49" s="224" t="s">
        <v>1449</v>
      </c>
      <c r="C49" s="277" t="s">
        <v>773</v>
      </c>
      <c r="D49" s="273" t="s">
        <v>773</v>
      </c>
      <c r="E49" s="273" t="s">
        <v>773</v>
      </c>
      <c r="F49" s="273" t="s">
        <v>773</v>
      </c>
      <c r="G49" s="273" t="s">
        <v>773</v>
      </c>
      <c r="H49" s="273" t="s">
        <v>773</v>
      </c>
      <c r="I49" s="273" t="s">
        <v>773</v>
      </c>
      <c r="J49" s="273" t="s">
        <v>773</v>
      </c>
      <c r="K49" s="278" t="s">
        <v>773</v>
      </c>
    </row>
    <row r="50" spans="2:11" ht="36.6" thickBot="1">
      <c r="B50" s="224" t="s">
        <v>1401</v>
      </c>
      <c r="C50" s="282" t="s">
        <v>1269</v>
      </c>
      <c r="D50" s="283" t="s">
        <v>1270</v>
      </c>
      <c r="E50" s="283" t="s">
        <v>1271</v>
      </c>
      <c r="F50" s="283" t="s">
        <v>1272</v>
      </c>
      <c r="G50" s="283" t="s">
        <v>1273</v>
      </c>
      <c r="H50" s="283" t="s">
        <v>1274</v>
      </c>
      <c r="I50" s="273" t="s">
        <v>773</v>
      </c>
      <c r="J50" s="273" t="s">
        <v>773</v>
      </c>
      <c r="K50" s="286" t="s">
        <v>1275</v>
      </c>
    </row>
    <row r="51" spans="2:11" ht="36.6" thickBot="1">
      <c r="B51" s="224" t="s">
        <v>1404</v>
      </c>
      <c r="C51" s="282" t="s">
        <v>1283</v>
      </c>
      <c r="D51" s="283" t="s">
        <v>1284</v>
      </c>
      <c r="E51" s="283" t="s">
        <v>1285</v>
      </c>
      <c r="F51" s="273" t="s">
        <v>773</v>
      </c>
      <c r="G51" s="283" t="s">
        <v>1287</v>
      </c>
      <c r="H51" s="283" t="s">
        <v>1288</v>
      </c>
      <c r="I51" s="273" t="s">
        <v>773</v>
      </c>
      <c r="J51" s="273" t="s">
        <v>773</v>
      </c>
      <c r="K51" s="286" t="s">
        <v>1289</v>
      </c>
    </row>
    <row r="52" spans="2:11" ht="36.6" thickBot="1">
      <c r="B52" s="224" t="s">
        <v>1406</v>
      </c>
      <c r="C52" s="282" t="s">
        <v>1304</v>
      </c>
      <c r="D52" s="283" t="s">
        <v>1305</v>
      </c>
      <c r="E52" s="283" t="s">
        <v>1306</v>
      </c>
      <c r="F52" s="283" t="s">
        <v>1307</v>
      </c>
      <c r="G52" s="273" t="s">
        <v>773</v>
      </c>
      <c r="H52" s="273" t="s">
        <v>773</v>
      </c>
      <c r="I52" s="273" t="s">
        <v>773</v>
      </c>
      <c r="J52" s="273" t="s">
        <v>773</v>
      </c>
      <c r="K52" s="286" t="s">
        <v>1310</v>
      </c>
    </row>
    <row r="53" spans="2:11" ht="36.6" thickBot="1">
      <c r="B53" s="224" t="s">
        <v>1408</v>
      </c>
      <c r="C53" s="282" t="s">
        <v>1262</v>
      </c>
      <c r="D53" s="283" t="s">
        <v>1263</v>
      </c>
      <c r="E53" s="283" t="s">
        <v>1264</v>
      </c>
      <c r="F53" s="283" t="s">
        <v>1265</v>
      </c>
      <c r="G53" s="283" t="s">
        <v>1266</v>
      </c>
      <c r="H53" s="283" t="s">
        <v>1267</v>
      </c>
      <c r="I53" s="273" t="s">
        <v>773</v>
      </c>
      <c r="J53" s="273" t="s">
        <v>773</v>
      </c>
      <c r="K53" s="286" t="s">
        <v>1268</v>
      </c>
    </row>
    <row r="54" spans="2:11" ht="36.6" thickBot="1">
      <c r="B54" s="224" t="s">
        <v>1410</v>
      </c>
      <c r="C54" s="282" t="s">
        <v>1276</v>
      </c>
      <c r="D54" s="283" t="s">
        <v>1277</v>
      </c>
      <c r="E54" s="283" t="s">
        <v>1278</v>
      </c>
      <c r="F54" s="283" t="s">
        <v>1279</v>
      </c>
      <c r="G54" s="283" t="s">
        <v>1280</v>
      </c>
      <c r="H54" s="283" t="s">
        <v>1281</v>
      </c>
      <c r="I54" s="273" t="s">
        <v>773</v>
      </c>
      <c r="J54" s="273" t="s">
        <v>773</v>
      </c>
      <c r="K54" s="286" t="s">
        <v>1282</v>
      </c>
    </row>
    <row r="55" spans="2:11" ht="36.6" thickBot="1">
      <c r="B55" s="224" t="s">
        <v>1412</v>
      </c>
      <c r="C55" s="282" t="s">
        <v>1290</v>
      </c>
      <c r="D55" s="283" t="s">
        <v>1291</v>
      </c>
      <c r="E55" s="283" t="s">
        <v>1292</v>
      </c>
      <c r="F55" s="283" t="s">
        <v>1293</v>
      </c>
      <c r="G55" s="283" t="s">
        <v>1294</v>
      </c>
      <c r="H55" s="283" t="s">
        <v>1295</v>
      </c>
      <c r="I55" s="273" t="s">
        <v>773</v>
      </c>
      <c r="J55" s="273" t="s">
        <v>773</v>
      </c>
      <c r="K55" s="286" t="s">
        <v>1296</v>
      </c>
    </row>
    <row r="56" spans="2:11" ht="36.6" thickBot="1">
      <c r="B56" s="224" t="s">
        <v>1414</v>
      </c>
      <c r="C56" s="282" t="s">
        <v>1297</v>
      </c>
      <c r="D56" s="283" t="s">
        <v>1298</v>
      </c>
      <c r="E56" s="273" t="s">
        <v>773</v>
      </c>
      <c r="F56" s="273" t="s">
        <v>773</v>
      </c>
      <c r="G56" s="273" t="s">
        <v>773</v>
      </c>
      <c r="H56" s="273" t="s">
        <v>773</v>
      </c>
      <c r="I56" s="273" t="s">
        <v>773</v>
      </c>
      <c r="J56" s="273" t="s">
        <v>773</v>
      </c>
      <c r="K56" s="286" t="s">
        <v>1303</v>
      </c>
    </row>
    <row r="57" spans="2:11" ht="36.6" thickBot="1">
      <c r="B57" s="224" t="s">
        <v>1416</v>
      </c>
      <c r="C57" s="273"/>
      <c r="D57" s="273"/>
      <c r="E57" s="273"/>
      <c r="F57" s="273"/>
      <c r="G57" s="283" t="s">
        <v>1315</v>
      </c>
      <c r="H57" s="273"/>
      <c r="I57" s="273"/>
      <c r="J57" s="273"/>
      <c r="K57" s="286" t="s">
        <v>1317</v>
      </c>
    </row>
    <row r="58" spans="2:11" ht="36.6" thickBot="1">
      <c r="B58" s="224" t="s">
        <v>1450</v>
      </c>
      <c r="C58" s="282" t="s">
        <v>1318</v>
      </c>
      <c r="D58" s="283" t="s">
        <v>1319</v>
      </c>
      <c r="E58" s="283" t="s">
        <v>1320</v>
      </c>
      <c r="F58" s="283" t="s">
        <v>1321</v>
      </c>
      <c r="G58" s="283" t="s">
        <v>1322</v>
      </c>
      <c r="H58" s="283" t="s">
        <v>1323</v>
      </c>
      <c r="I58" s="273" t="s">
        <v>773</v>
      </c>
      <c r="J58" s="273" t="s">
        <v>773</v>
      </c>
      <c r="K58" s="286" t="s">
        <v>1324</v>
      </c>
    </row>
    <row r="59" spans="2:11" ht="21" thickBot="1">
      <c r="B59" s="224" t="s">
        <v>1451</v>
      </c>
      <c r="C59" s="277" t="s">
        <v>773</v>
      </c>
      <c r="D59" s="273" t="s">
        <v>773</v>
      </c>
      <c r="E59" s="273" t="s">
        <v>773</v>
      </c>
      <c r="F59" s="273" t="s">
        <v>773</v>
      </c>
      <c r="G59" s="273" t="s">
        <v>773</v>
      </c>
      <c r="H59" s="273" t="s">
        <v>773</v>
      </c>
      <c r="I59" s="273" t="s">
        <v>773</v>
      </c>
      <c r="J59" s="273" t="s">
        <v>773</v>
      </c>
      <c r="K59" s="278" t="s">
        <v>773</v>
      </c>
    </row>
    <row r="60" spans="2:11" ht="21" thickBot="1">
      <c r="B60" s="224" t="s">
        <v>1452</v>
      </c>
      <c r="C60" s="277" t="s">
        <v>773</v>
      </c>
      <c r="D60" s="273" t="s">
        <v>773</v>
      </c>
      <c r="E60" s="273" t="s">
        <v>773</v>
      </c>
      <c r="F60" s="273" t="s">
        <v>773</v>
      </c>
      <c r="G60" s="273" t="s">
        <v>773</v>
      </c>
      <c r="H60" s="273" t="s">
        <v>773</v>
      </c>
      <c r="I60" s="273" t="s">
        <v>773</v>
      </c>
      <c r="J60" s="273" t="s">
        <v>773</v>
      </c>
      <c r="K60" s="278" t="s">
        <v>773</v>
      </c>
    </row>
    <row r="61" spans="2:11" ht="36.6" thickBot="1">
      <c r="B61" s="224" t="s">
        <v>1421</v>
      </c>
      <c r="C61" s="282" t="s">
        <v>1220</v>
      </c>
      <c r="D61" s="283" t="s">
        <v>1221</v>
      </c>
      <c r="E61" s="283" t="s">
        <v>1222</v>
      </c>
      <c r="F61" s="273" t="s">
        <v>773</v>
      </c>
      <c r="G61" s="283" t="s">
        <v>1224</v>
      </c>
      <c r="H61" s="283" t="s">
        <v>1225</v>
      </c>
      <c r="I61" s="273" t="s">
        <v>773</v>
      </c>
      <c r="J61" s="273" t="s">
        <v>773</v>
      </c>
      <c r="K61" s="286" t="s">
        <v>1226</v>
      </c>
    </row>
    <row r="62" spans="2:11" ht="36.6" thickBot="1">
      <c r="B62" s="224" t="s">
        <v>1422</v>
      </c>
      <c r="C62" s="282" t="s">
        <v>1227</v>
      </c>
      <c r="D62" s="283" t="s">
        <v>1228</v>
      </c>
      <c r="E62" s="283" t="s">
        <v>1229</v>
      </c>
      <c r="F62" s="273" t="s">
        <v>773</v>
      </c>
      <c r="G62" s="283" t="s">
        <v>1231</v>
      </c>
      <c r="H62" s="283" t="s">
        <v>1232</v>
      </c>
      <c r="I62" s="273" t="s">
        <v>773</v>
      </c>
      <c r="J62" s="273" t="s">
        <v>773</v>
      </c>
      <c r="K62" s="286" t="s">
        <v>1233</v>
      </c>
    </row>
    <row r="63" spans="2:11" ht="36.6" thickBot="1">
      <c r="B63" s="224" t="s">
        <v>1423</v>
      </c>
      <c r="C63" s="282" t="s">
        <v>1234</v>
      </c>
      <c r="D63" s="283" t="s">
        <v>1235</v>
      </c>
      <c r="E63" s="283" t="s">
        <v>1236</v>
      </c>
      <c r="F63" s="273" t="s">
        <v>773</v>
      </c>
      <c r="G63" s="283" t="s">
        <v>1238</v>
      </c>
      <c r="H63" s="283" t="s">
        <v>1239</v>
      </c>
      <c r="I63" s="273" t="s">
        <v>773</v>
      </c>
      <c r="J63" s="273" t="s">
        <v>773</v>
      </c>
      <c r="K63" s="286" t="s">
        <v>1240</v>
      </c>
    </row>
    <row r="64" spans="2:11" ht="36.6" thickBot="1">
      <c r="B64" s="224" t="s">
        <v>1424</v>
      </c>
      <c r="C64" s="282" t="s">
        <v>1241</v>
      </c>
      <c r="D64" s="283" t="s">
        <v>1242</v>
      </c>
      <c r="E64" s="283" t="s">
        <v>1243</v>
      </c>
      <c r="F64" s="283" t="s">
        <v>1244</v>
      </c>
      <c r="G64" s="283" t="s">
        <v>1245</v>
      </c>
      <c r="H64" s="283" t="s">
        <v>1246</v>
      </c>
      <c r="I64" s="273" t="s">
        <v>773</v>
      </c>
      <c r="J64" s="273" t="s">
        <v>773</v>
      </c>
      <c r="K64" s="286" t="s">
        <v>1247</v>
      </c>
    </row>
    <row r="65" spans="2:11" ht="36.6" thickBot="1">
      <c r="B65" s="224" t="s">
        <v>1425</v>
      </c>
      <c r="C65" s="282" t="s">
        <v>1248</v>
      </c>
      <c r="D65" s="283" t="s">
        <v>1249</v>
      </c>
      <c r="E65" s="283" t="s">
        <v>1250</v>
      </c>
      <c r="F65" s="273" t="s">
        <v>773</v>
      </c>
      <c r="G65" s="283" t="s">
        <v>1252</v>
      </c>
      <c r="H65" s="283" t="s">
        <v>1253</v>
      </c>
      <c r="I65" s="273" t="s">
        <v>773</v>
      </c>
      <c r="J65" s="273" t="s">
        <v>773</v>
      </c>
      <c r="K65" s="286" t="s">
        <v>1254</v>
      </c>
    </row>
    <row r="66" spans="2:11" ht="36.6" thickBot="1">
      <c r="B66" s="224" t="s">
        <v>1426</v>
      </c>
      <c r="C66" s="284" t="s">
        <v>1255</v>
      </c>
      <c r="D66" s="285" t="s">
        <v>1256</v>
      </c>
      <c r="E66" s="285" t="s">
        <v>1257</v>
      </c>
      <c r="F66" s="285" t="s">
        <v>1258</v>
      </c>
      <c r="G66" s="285" t="s">
        <v>1259</v>
      </c>
      <c r="H66" s="285" t="s">
        <v>1260</v>
      </c>
      <c r="I66" s="279" t="s">
        <v>773</v>
      </c>
      <c r="J66" s="279" t="s">
        <v>1453</v>
      </c>
      <c r="K66" s="287" t="s">
        <v>1261</v>
      </c>
    </row>
    <row r="68" spans="2:11" ht="20.45">
      <c r="B68" s="310"/>
    </row>
  </sheetData>
  <mergeCells count="4">
    <mergeCell ref="C4:K4"/>
    <mergeCell ref="B4:B5"/>
    <mergeCell ref="B37:B38"/>
    <mergeCell ref="C37:K37"/>
  </mergeCells>
  <pageMargins left="0.70866141732283472" right="0.70866141732283472" top="0.74803149606299213" bottom="0.74803149606299213" header="0.31496062992125984" footer="0.31496062992125984"/>
  <pageSetup paperSize="8" scale="86" fitToHeight="0" orientation="landscape" r:id="rId1"/>
  <headerFooter>
    <oddHeader>&amp;L&amp;F&amp;C&amp;A</oddHeader>
    <oddFooter>&amp;LPrinted on &amp;D at &amp;T&amp;CPage &amp;P of &amp;N&amp;ROfwat</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7F187-1C1F-42B2-A348-BE0241449317}">
  <sheetPr>
    <tabColor theme="8" tint="0.59999389629810485"/>
    <pageSetUpPr fitToPage="1"/>
  </sheetPr>
  <dimension ref="A1:AF44"/>
  <sheetViews>
    <sheetView topLeftCell="A30" zoomScale="60" zoomScaleNormal="60" workbookViewId="0">
      <selection activeCell="O25" sqref="O25"/>
    </sheetView>
  </sheetViews>
  <sheetFormatPr defaultColWidth="11.5" defaultRowHeight="60" customHeight="1"/>
  <cols>
    <col min="1" max="1" width="4" style="316" customWidth="1"/>
    <col min="2" max="2" width="80.1640625" style="316" customWidth="1"/>
    <col min="3" max="3" width="7.33203125" style="316" customWidth="1"/>
    <col min="4" max="4" width="6.1640625" style="316" customWidth="1"/>
    <col min="5" max="11" width="17.33203125" style="316" customWidth="1"/>
    <col min="12" max="12" width="4.1640625" style="316" customWidth="1"/>
    <col min="13" max="13" width="14.1640625" style="316" customWidth="1"/>
    <col min="14" max="14" width="4.1640625" style="316" customWidth="1"/>
    <col min="15" max="15" width="134.1640625" style="316" customWidth="1"/>
    <col min="16" max="17" width="11.5" style="316" customWidth="1"/>
    <col min="18" max="18" width="33.33203125" style="316" customWidth="1"/>
    <col min="19" max="20" width="11.5" style="316" customWidth="1"/>
    <col min="21" max="27" width="34.1640625" style="316" customWidth="1"/>
    <col min="28" max="28" width="4.1640625" style="316" customWidth="1"/>
    <col min="29" max="29" width="12.1640625" style="316" bestFit="1" customWidth="1"/>
    <col min="30" max="30" width="4.1640625" style="316" customWidth="1"/>
    <col min="31" max="31" width="14.1640625" style="316" customWidth="1"/>
    <col min="32" max="32" width="11.5" style="316" customWidth="1"/>
    <col min="33" max="16384" width="11.5" style="316"/>
  </cols>
  <sheetData>
    <row r="1" spans="1:32" ht="20.25" customHeight="1">
      <c r="A1" s="314"/>
      <c r="B1" s="315" t="s">
        <v>1454</v>
      </c>
      <c r="C1" s="315"/>
      <c r="D1" s="315"/>
      <c r="E1" s="315"/>
      <c r="F1" s="315"/>
      <c r="G1" s="315"/>
      <c r="H1" s="315"/>
      <c r="I1" s="315"/>
      <c r="J1" s="315"/>
      <c r="K1" s="315"/>
      <c r="L1" s="315"/>
      <c r="M1" s="315"/>
      <c r="N1" s="315"/>
      <c r="O1" s="315"/>
      <c r="P1" s="314"/>
      <c r="Q1" s="314"/>
      <c r="R1" s="315" t="s">
        <v>1455</v>
      </c>
      <c r="S1" s="315"/>
      <c r="T1" s="315"/>
      <c r="U1" s="315"/>
      <c r="V1" s="315"/>
      <c r="W1" s="315"/>
      <c r="X1" s="315"/>
      <c r="Y1" s="315"/>
      <c r="Z1" s="315"/>
      <c r="AA1" s="315"/>
      <c r="AB1" s="315"/>
      <c r="AC1" s="315"/>
      <c r="AD1" s="315"/>
      <c r="AE1" s="315"/>
      <c r="AF1" s="315"/>
    </row>
    <row r="2" spans="1:32" ht="18.75" customHeight="1">
      <c r="A2" s="314"/>
      <c r="B2" s="315" t="str">
        <f ca="1">INDIRECT("Validation!B5")</f>
        <v>BRL</v>
      </c>
      <c r="C2" s="315"/>
      <c r="D2" s="315"/>
      <c r="E2" s="315"/>
      <c r="F2" s="315"/>
      <c r="G2" s="315"/>
      <c r="H2" s="315"/>
      <c r="I2" s="315"/>
      <c r="J2" s="315"/>
      <c r="K2" s="315"/>
      <c r="L2" s="315"/>
      <c r="M2" s="315"/>
      <c r="N2" s="315"/>
      <c r="O2" s="315"/>
      <c r="P2" s="315"/>
      <c r="Q2" s="315"/>
      <c r="R2" s="315"/>
      <c r="S2" s="315"/>
      <c r="T2" s="315"/>
      <c r="U2" s="315"/>
      <c r="V2" s="315"/>
      <c r="W2" s="315"/>
      <c r="X2" s="315"/>
      <c r="Y2" s="315"/>
      <c r="Z2" s="315"/>
      <c r="AA2" s="315"/>
      <c r="AB2" s="314"/>
      <c r="AC2" s="314"/>
      <c r="AD2" s="314"/>
      <c r="AE2" s="314"/>
      <c r="AF2" s="314"/>
    </row>
    <row r="3" spans="1:32" ht="20.25" customHeight="1">
      <c r="A3" s="314"/>
      <c r="B3" s="317" t="s">
        <v>1456</v>
      </c>
      <c r="C3" s="317"/>
      <c r="D3" s="317"/>
      <c r="E3" s="317"/>
      <c r="F3" s="317"/>
      <c r="G3" s="317"/>
      <c r="H3" s="317"/>
      <c r="I3" s="317"/>
      <c r="J3" s="317"/>
      <c r="K3" s="317"/>
      <c r="L3" s="318"/>
      <c r="M3" s="318"/>
      <c r="N3" s="318"/>
      <c r="O3" s="318"/>
      <c r="P3" s="314"/>
      <c r="Q3" s="314"/>
      <c r="R3" s="319" t="s">
        <v>1456</v>
      </c>
      <c r="S3" s="319"/>
      <c r="T3" s="319"/>
      <c r="U3" s="319"/>
      <c r="V3" s="319"/>
      <c r="W3" s="319"/>
      <c r="X3" s="319"/>
      <c r="Y3" s="319"/>
      <c r="Z3" s="319"/>
      <c r="AA3" s="319"/>
      <c r="AB3" s="319"/>
      <c r="AC3" s="319"/>
      <c r="AD3" s="319"/>
      <c r="AE3" s="319"/>
      <c r="AF3" s="320"/>
    </row>
    <row r="4" spans="1:32" ht="15" customHeight="1" thickBot="1">
      <c r="A4" s="321"/>
      <c r="B4" s="321"/>
      <c r="C4" s="321"/>
      <c r="D4" s="321"/>
      <c r="E4" s="321"/>
      <c r="F4" s="321"/>
      <c r="G4" s="321"/>
      <c r="H4" s="321"/>
      <c r="I4" s="321"/>
      <c r="J4" s="321"/>
      <c r="K4" s="321"/>
      <c r="L4" s="321"/>
      <c r="M4" s="321"/>
      <c r="N4" s="322"/>
      <c r="O4" s="322"/>
      <c r="P4" s="321"/>
      <c r="Q4" s="321"/>
      <c r="R4" s="321"/>
      <c r="S4" s="321"/>
      <c r="T4" s="321"/>
      <c r="U4" s="321"/>
      <c r="V4" s="321"/>
      <c r="W4" s="321"/>
      <c r="X4" s="321"/>
      <c r="Y4" s="321"/>
      <c r="Z4" s="321"/>
      <c r="AA4" s="321"/>
      <c r="AB4" s="321"/>
      <c r="AC4" s="321"/>
      <c r="AD4" s="321"/>
      <c r="AE4" s="321"/>
      <c r="AF4" s="314"/>
    </row>
    <row r="5" spans="1:32" ht="50.25" customHeight="1" thickTop="1" thickBot="1">
      <c r="A5" s="323"/>
      <c r="B5" s="429" t="s">
        <v>1457</v>
      </c>
      <c r="C5" s="426" t="s">
        <v>1458</v>
      </c>
      <c r="D5" s="426" t="s">
        <v>1459</v>
      </c>
      <c r="E5" s="324" t="s">
        <v>1460</v>
      </c>
      <c r="F5" s="324" t="s">
        <v>1461</v>
      </c>
      <c r="G5" s="324" t="s">
        <v>1462</v>
      </c>
      <c r="H5" s="324" t="s">
        <v>1435</v>
      </c>
      <c r="I5" s="324" t="s">
        <v>1463</v>
      </c>
      <c r="J5" s="324" t="s">
        <v>1464</v>
      </c>
      <c r="K5" s="325" t="s">
        <v>701</v>
      </c>
      <c r="L5" s="326"/>
      <c r="M5" s="427" t="s">
        <v>1465</v>
      </c>
      <c r="N5" s="327"/>
      <c r="O5" s="427" t="s">
        <v>1466</v>
      </c>
      <c r="P5" s="323"/>
      <c r="Q5" s="323"/>
      <c r="R5" s="429" t="s">
        <v>1457</v>
      </c>
      <c r="S5" s="426" t="s">
        <v>1458</v>
      </c>
      <c r="T5" s="426" t="s">
        <v>1459</v>
      </c>
      <c r="U5" s="324" t="s">
        <v>1460</v>
      </c>
      <c r="V5" s="324" t="s">
        <v>1461</v>
      </c>
      <c r="W5" s="324" t="s">
        <v>1462</v>
      </c>
      <c r="X5" s="324" t="s">
        <v>1435</v>
      </c>
      <c r="Y5" s="324" t="s">
        <v>1463</v>
      </c>
      <c r="Z5" s="324" t="s">
        <v>1464</v>
      </c>
      <c r="AA5" s="325" t="s">
        <v>701</v>
      </c>
      <c r="AB5" s="326"/>
      <c r="AC5" s="427" t="s">
        <v>1465</v>
      </c>
      <c r="AD5" s="326"/>
      <c r="AE5" s="427" t="s">
        <v>1466</v>
      </c>
      <c r="AF5" s="328"/>
    </row>
    <row r="6" spans="1:32" ht="32.25" customHeight="1" thickTop="1" thickBot="1">
      <c r="A6" s="323"/>
      <c r="B6" s="432"/>
      <c r="C6" s="433"/>
      <c r="D6" s="433"/>
      <c r="E6" s="329" t="s">
        <v>140</v>
      </c>
      <c r="F6" s="329" t="s">
        <v>140</v>
      </c>
      <c r="G6" s="329" t="s">
        <v>140</v>
      </c>
      <c r="H6" s="329" t="s">
        <v>140</v>
      </c>
      <c r="I6" s="329" t="s">
        <v>140</v>
      </c>
      <c r="J6" s="329" t="s">
        <v>140</v>
      </c>
      <c r="K6" s="330" t="s">
        <v>140</v>
      </c>
      <c r="L6" s="326"/>
      <c r="M6" s="434"/>
      <c r="N6" s="327"/>
      <c r="O6" s="434"/>
      <c r="P6" s="323"/>
      <c r="Q6" s="323"/>
      <c r="R6" s="432"/>
      <c r="S6" s="433"/>
      <c r="T6" s="433"/>
      <c r="U6" s="428" t="s">
        <v>140</v>
      </c>
      <c r="V6" s="435"/>
      <c r="W6" s="435"/>
      <c r="X6" s="435"/>
      <c r="Y6" s="435"/>
      <c r="Z6" s="435"/>
      <c r="AA6" s="436"/>
      <c r="AB6" s="326"/>
      <c r="AC6" s="434"/>
      <c r="AD6" s="326"/>
      <c r="AE6" s="434"/>
      <c r="AF6" s="328"/>
    </row>
    <row r="7" spans="1:32" ht="15" customHeight="1" thickTop="1" thickBot="1">
      <c r="A7" s="323"/>
      <c r="B7" s="331"/>
      <c r="C7" s="331"/>
      <c r="D7" s="331"/>
      <c r="E7" s="332"/>
      <c r="F7" s="332"/>
      <c r="G7" s="332"/>
      <c r="H7" s="332"/>
      <c r="I7" s="332"/>
      <c r="J7" s="332"/>
      <c r="K7" s="326"/>
      <c r="L7" s="326"/>
      <c r="M7" s="323"/>
      <c r="N7" s="333"/>
      <c r="O7" s="323"/>
      <c r="P7" s="323"/>
      <c r="Q7" s="323"/>
      <c r="R7" s="331"/>
      <c r="S7" s="331"/>
      <c r="T7" s="331"/>
      <c r="U7" s="332"/>
      <c r="V7" s="332"/>
      <c r="W7" s="332"/>
      <c r="X7" s="332"/>
      <c r="Y7" s="332"/>
      <c r="Z7" s="332"/>
      <c r="AA7" s="326"/>
      <c r="AB7" s="326"/>
      <c r="AC7" s="323"/>
      <c r="AD7" s="326"/>
      <c r="AE7" s="323"/>
      <c r="AF7" s="328"/>
    </row>
    <row r="8" spans="1:32" ht="60" customHeight="1" thickTop="1" thickBot="1">
      <c r="A8" s="323"/>
      <c r="B8" s="334" t="s">
        <v>751</v>
      </c>
      <c r="C8" s="335"/>
      <c r="D8" s="335"/>
      <c r="E8" s="336"/>
      <c r="F8" s="336"/>
      <c r="G8" s="336"/>
      <c r="H8" s="336"/>
      <c r="I8" s="336"/>
      <c r="J8" s="336"/>
      <c r="K8" s="336"/>
      <c r="L8" s="336"/>
      <c r="M8" s="336"/>
      <c r="N8" s="337"/>
      <c r="O8" s="338"/>
      <c r="P8" s="323"/>
      <c r="Q8" s="323"/>
      <c r="R8" s="334" t="s">
        <v>751</v>
      </c>
      <c r="S8" s="335"/>
      <c r="T8" s="335"/>
      <c r="U8" s="336"/>
      <c r="V8" s="336"/>
      <c r="W8" s="336"/>
      <c r="X8" s="336"/>
      <c r="Y8" s="336"/>
      <c r="Z8" s="336"/>
      <c r="AA8" s="336"/>
      <c r="AB8" s="336"/>
      <c r="AC8" s="336"/>
      <c r="AD8" s="338"/>
      <c r="AE8" s="338"/>
      <c r="AF8" s="328"/>
    </row>
    <row r="9" spans="1:32" ht="60" customHeight="1" thickTop="1">
      <c r="A9" s="323"/>
      <c r="B9" s="339" t="s">
        <v>1467</v>
      </c>
      <c r="C9" s="340" t="s">
        <v>169</v>
      </c>
      <c r="D9" s="340">
        <v>3</v>
      </c>
      <c r="E9" s="341">
        <v>126.05383282677437</v>
      </c>
      <c r="F9" s="341">
        <v>2496.9728870243603</v>
      </c>
      <c r="G9" s="341">
        <v>1978.8330635133252</v>
      </c>
      <c r="H9" s="341">
        <v>620.31040002203417</v>
      </c>
      <c r="I9" s="341">
        <v>670.18401734032125</v>
      </c>
      <c r="J9" s="341">
        <v>0</v>
      </c>
      <c r="K9" s="342">
        <f>IFERROR(SUM(E9:J9),0)</f>
        <v>5892.3542007268152</v>
      </c>
      <c r="L9" s="343"/>
      <c r="M9" s="344" t="s">
        <v>752</v>
      </c>
      <c r="N9" s="345"/>
      <c r="O9" s="346" t="s">
        <v>1468</v>
      </c>
      <c r="P9" s="323"/>
      <c r="Q9" s="323"/>
      <c r="R9" s="339" t="s">
        <v>1467</v>
      </c>
      <c r="S9" s="340" t="s">
        <v>169</v>
      </c>
      <c r="T9" s="340">
        <v>3</v>
      </c>
      <c r="U9" s="341" t="s">
        <v>273</v>
      </c>
      <c r="V9" s="341" t="s">
        <v>275</v>
      </c>
      <c r="W9" s="341" t="s">
        <v>276</v>
      </c>
      <c r="X9" s="341" t="s">
        <v>277</v>
      </c>
      <c r="Y9" s="341" t="s">
        <v>279</v>
      </c>
      <c r="Z9" s="347" t="s">
        <v>280</v>
      </c>
      <c r="AA9" s="342" t="s">
        <v>281</v>
      </c>
      <c r="AB9" s="343"/>
      <c r="AC9" s="344" t="s">
        <v>752</v>
      </c>
      <c r="AD9" s="348"/>
      <c r="AE9" s="344"/>
      <c r="AF9" s="328"/>
    </row>
    <row r="10" spans="1:32" ht="60" customHeight="1">
      <c r="A10" s="323"/>
      <c r="B10" s="349" t="s">
        <v>1469</v>
      </c>
      <c r="C10" s="350" t="s">
        <v>169</v>
      </c>
      <c r="D10" s="350">
        <v>3</v>
      </c>
      <c r="E10" s="351">
        <v>120.44032983312835</v>
      </c>
      <c r="F10" s="351">
        <v>2335.0800609927855</v>
      </c>
      <c r="G10" s="351">
        <v>1874.7416001514327</v>
      </c>
      <c r="H10" s="351">
        <v>592.68637456063755</v>
      </c>
      <c r="I10" s="351">
        <v>640.33899078881961</v>
      </c>
      <c r="J10" s="351">
        <v>0</v>
      </c>
      <c r="K10" s="352">
        <f>IFERROR(SUM(E10:J10),0)</f>
        <v>5563.287356326804</v>
      </c>
      <c r="L10" s="343"/>
      <c r="M10" s="353" t="s">
        <v>759</v>
      </c>
      <c r="N10" s="345"/>
      <c r="O10" s="354" t="s">
        <v>1468</v>
      </c>
      <c r="P10" s="323"/>
      <c r="Q10" s="323"/>
      <c r="R10" s="349" t="s">
        <v>1469</v>
      </c>
      <c r="S10" s="350" t="s">
        <v>169</v>
      </c>
      <c r="T10" s="350">
        <v>3</v>
      </c>
      <c r="U10" s="351" t="s">
        <v>283</v>
      </c>
      <c r="V10" s="351" t="s">
        <v>285</v>
      </c>
      <c r="W10" s="351" t="s">
        <v>287</v>
      </c>
      <c r="X10" s="351" t="s">
        <v>289</v>
      </c>
      <c r="Y10" s="351" t="s">
        <v>291</v>
      </c>
      <c r="Z10" s="355" t="s">
        <v>292</v>
      </c>
      <c r="AA10" s="352" t="s">
        <v>293</v>
      </c>
      <c r="AB10" s="343"/>
      <c r="AC10" s="353" t="s">
        <v>759</v>
      </c>
      <c r="AD10" s="348"/>
      <c r="AE10" s="353"/>
      <c r="AF10" s="328"/>
    </row>
    <row r="11" spans="1:32" ht="60" customHeight="1">
      <c r="A11" s="323"/>
      <c r="B11" s="349" t="s">
        <v>1470</v>
      </c>
      <c r="C11" s="350" t="s">
        <v>169</v>
      </c>
      <c r="D11" s="350">
        <v>3</v>
      </c>
      <c r="E11" s="351">
        <v>238.16751818500836</v>
      </c>
      <c r="F11" s="351">
        <v>2151.3799672478144</v>
      </c>
      <c r="G11" s="351">
        <v>1689.7857360723237</v>
      </c>
      <c r="H11" s="351">
        <v>298.58554510604154</v>
      </c>
      <c r="I11" s="351">
        <v>-339.2068458164207</v>
      </c>
      <c r="J11" s="351">
        <v>0</v>
      </c>
      <c r="K11" s="352">
        <f>IFERROR(SUM(E11:J11),0)</f>
        <v>4038.7119207947676</v>
      </c>
      <c r="L11" s="343"/>
      <c r="M11" s="353" t="s">
        <v>766</v>
      </c>
      <c r="N11" s="345"/>
      <c r="O11" s="354" t="s">
        <v>1471</v>
      </c>
      <c r="P11" s="323"/>
      <c r="Q11" s="323"/>
      <c r="R11" s="349" t="s">
        <v>1470</v>
      </c>
      <c r="S11" s="350" t="s">
        <v>169</v>
      </c>
      <c r="T11" s="350">
        <v>3</v>
      </c>
      <c r="U11" s="351" t="s">
        <v>295</v>
      </c>
      <c r="V11" s="351" t="s">
        <v>297</v>
      </c>
      <c r="W11" s="351" t="s">
        <v>298</v>
      </c>
      <c r="X11" s="351" t="s">
        <v>299</v>
      </c>
      <c r="Y11" s="351" t="s">
        <v>300</v>
      </c>
      <c r="Z11" s="355" t="s">
        <v>301</v>
      </c>
      <c r="AA11" s="352" t="s">
        <v>302</v>
      </c>
      <c r="AB11" s="343"/>
      <c r="AC11" s="353" t="s">
        <v>766</v>
      </c>
      <c r="AD11" s="348"/>
      <c r="AE11" s="353"/>
      <c r="AF11" s="328"/>
    </row>
    <row r="12" spans="1:32" ht="60" customHeight="1" thickBot="1">
      <c r="A12" s="323"/>
      <c r="B12" s="356" t="s">
        <v>1472</v>
      </c>
      <c r="C12" s="357" t="s">
        <v>169</v>
      </c>
      <c r="D12" s="357">
        <v>3</v>
      </c>
      <c r="E12" s="358">
        <f t="shared" ref="E12:J12" si="0">IFERROR(SUM(E9:E11),0)</f>
        <v>484.66168084491107</v>
      </c>
      <c r="F12" s="358">
        <f t="shared" si="0"/>
        <v>6983.4329152649607</v>
      </c>
      <c r="G12" s="358">
        <f t="shared" si="0"/>
        <v>5543.3603997370819</v>
      </c>
      <c r="H12" s="358">
        <f t="shared" si="0"/>
        <v>1511.5823196887131</v>
      </c>
      <c r="I12" s="358">
        <f t="shared" si="0"/>
        <v>971.31616231272017</v>
      </c>
      <c r="J12" s="358">
        <f t="shared" si="0"/>
        <v>0</v>
      </c>
      <c r="K12" s="359">
        <f>IFERROR(SUM(E12:J12),0)</f>
        <v>15494.353477848388</v>
      </c>
      <c r="L12" s="343"/>
      <c r="M12" s="360" t="s">
        <v>1473</v>
      </c>
      <c r="N12" s="345"/>
      <c r="O12" s="361" t="s">
        <v>1471</v>
      </c>
      <c r="P12" s="323"/>
      <c r="Q12" s="323"/>
      <c r="R12" s="356" t="s">
        <v>1472</v>
      </c>
      <c r="S12" s="357" t="s">
        <v>169</v>
      </c>
      <c r="T12" s="357">
        <v>3</v>
      </c>
      <c r="U12" s="358" t="s">
        <v>304</v>
      </c>
      <c r="V12" s="358" t="s">
        <v>306</v>
      </c>
      <c r="W12" s="358" t="s">
        <v>308</v>
      </c>
      <c r="X12" s="358" t="s">
        <v>310</v>
      </c>
      <c r="Y12" s="358" t="s">
        <v>312</v>
      </c>
      <c r="Z12" s="362" t="s">
        <v>314</v>
      </c>
      <c r="AA12" s="359" t="s">
        <v>316</v>
      </c>
      <c r="AB12" s="343"/>
      <c r="AC12" s="360" t="s">
        <v>1473</v>
      </c>
      <c r="AD12" s="348"/>
      <c r="AE12" s="360"/>
      <c r="AF12" s="328"/>
    </row>
    <row r="13" spans="1:32" ht="15" customHeight="1" thickTop="1" thickBot="1">
      <c r="A13" s="323"/>
      <c r="B13" s="363"/>
      <c r="C13" s="343"/>
      <c r="D13" s="343"/>
      <c r="E13" s="364"/>
      <c r="F13" s="364"/>
      <c r="G13" s="364"/>
      <c r="H13" s="364"/>
      <c r="I13" s="364"/>
      <c r="J13" s="364"/>
      <c r="K13" s="364"/>
      <c r="L13" s="343"/>
      <c r="M13" s="343"/>
      <c r="N13" s="365"/>
      <c r="O13" s="343"/>
      <c r="P13" s="323"/>
      <c r="Q13" s="323"/>
      <c r="R13" s="363"/>
      <c r="S13" s="343"/>
      <c r="T13" s="343"/>
      <c r="U13" s="364"/>
      <c r="V13" s="364"/>
      <c r="W13" s="364"/>
      <c r="X13" s="364"/>
      <c r="Y13" s="364"/>
      <c r="Z13" s="364"/>
      <c r="AA13" s="364"/>
      <c r="AB13" s="343"/>
      <c r="AC13" s="343"/>
      <c r="AD13" s="366"/>
      <c r="AE13" s="343"/>
      <c r="AF13" s="328"/>
    </row>
    <row r="14" spans="1:32" ht="60" customHeight="1" thickTop="1" thickBot="1">
      <c r="A14" s="323"/>
      <c r="B14" s="334" t="s">
        <v>780</v>
      </c>
      <c r="C14" s="335"/>
      <c r="D14" s="335"/>
      <c r="E14" s="336"/>
      <c r="F14" s="336"/>
      <c r="G14" s="336"/>
      <c r="H14" s="336"/>
      <c r="I14" s="336"/>
      <c r="J14" s="336"/>
      <c r="K14" s="336"/>
      <c r="L14" s="336"/>
      <c r="M14" s="335"/>
      <c r="N14" s="367"/>
      <c r="O14" s="335"/>
      <c r="P14" s="323"/>
      <c r="Q14" s="323"/>
      <c r="R14" s="334" t="s">
        <v>780</v>
      </c>
      <c r="S14" s="335"/>
      <c r="T14" s="335"/>
      <c r="U14" s="336"/>
      <c r="V14" s="336"/>
      <c r="W14" s="336"/>
      <c r="X14" s="336"/>
      <c r="Y14" s="336"/>
      <c r="Z14" s="336"/>
      <c r="AA14" s="336"/>
      <c r="AB14" s="336"/>
      <c r="AC14" s="335"/>
      <c r="AD14" s="366"/>
      <c r="AE14" s="335"/>
      <c r="AF14" s="328"/>
    </row>
    <row r="15" spans="1:32" ht="60" customHeight="1" thickTop="1">
      <c r="A15" s="323"/>
      <c r="B15" s="339" t="s">
        <v>1474</v>
      </c>
      <c r="C15" s="368" t="s">
        <v>169</v>
      </c>
      <c r="D15" s="368">
        <v>3</v>
      </c>
      <c r="E15" s="341">
        <v>-2.1000000000000001E-2</v>
      </c>
      <c r="F15" s="341">
        <v>0</v>
      </c>
      <c r="G15" s="341">
        <v>0</v>
      </c>
      <c r="H15" s="369"/>
      <c r="I15" s="341">
        <v>0</v>
      </c>
      <c r="J15" s="341">
        <v>0</v>
      </c>
      <c r="K15" s="342">
        <f t="shared" ref="K15:K20" si="1">IFERROR(SUM(E15:J15),0)</f>
        <v>-2.1000000000000001E-2</v>
      </c>
      <c r="L15" s="343"/>
      <c r="M15" s="370" t="s">
        <v>781</v>
      </c>
      <c r="N15" s="371"/>
      <c r="O15" s="372" t="s">
        <v>1475</v>
      </c>
      <c r="P15" s="323"/>
      <c r="Q15" s="323"/>
      <c r="R15" s="339" t="s">
        <v>1474</v>
      </c>
      <c r="S15" s="368" t="s">
        <v>169</v>
      </c>
      <c r="T15" s="368">
        <v>3</v>
      </c>
      <c r="U15" s="341" t="s">
        <v>318</v>
      </c>
      <c r="V15" s="341" t="s">
        <v>320</v>
      </c>
      <c r="W15" s="341" t="s">
        <v>322</v>
      </c>
      <c r="X15" s="369"/>
      <c r="Y15" s="341" t="s">
        <v>324</v>
      </c>
      <c r="Z15" s="347" t="s">
        <v>326</v>
      </c>
      <c r="AA15" s="342" t="s">
        <v>328</v>
      </c>
      <c r="AB15" s="343"/>
      <c r="AC15" s="370" t="s">
        <v>781</v>
      </c>
      <c r="AD15" s="366"/>
      <c r="AE15" s="370"/>
      <c r="AF15" s="328"/>
    </row>
    <row r="16" spans="1:32" ht="60" customHeight="1">
      <c r="A16" s="323"/>
      <c r="B16" s="349" t="s">
        <v>1476</v>
      </c>
      <c r="C16" s="373" t="s">
        <v>169</v>
      </c>
      <c r="D16" s="373">
        <v>3</v>
      </c>
      <c r="E16" s="351">
        <v>0</v>
      </c>
      <c r="F16" s="351">
        <v>3.4169999999999998</v>
      </c>
      <c r="G16" s="351">
        <v>7.0529999999999999</v>
      </c>
      <c r="H16" s="374"/>
      <c r="I16" s="351">
        <v>-7.0419999999999998</v>
      </c>
      <c r="J16" s="351">
        <v>0</v>
      </c>
      <c r="K16" s="352">
        <f t="shared" si="1"/>
        <v>3.427999999999999</v>
      </c>
      <c r="L16" s="343"/>
      <c r="M16" s="375" t="s">
        <v>788</v>
      </c>
      <c r="N16" s="371"/>
      <c r="O16" s="376" t="s">
        <v>1475</v>
      </c>
      <c r="P16" s="323"/>
      <c r="Q16" s="323"/>
      <c r="R16" s="349" t="s">
        <v>1476</v>
      </c>
      <c r="S16" s="373" t="s">
        <v>169</v>
      </c>
      <c r="T16" s="373">
        <v>3</v>
      </c>
      <c r="U16" s="351" t="s">
        <v>330</v>
      </c>
      <c r="V16" s="351" t="s">
        <v>332</v>
      </c>
      <c r="W16" s="351" t="s">
        <v>334</v>
      </c>
      <c r="X16" s="374"/>
      <c r="Y16" s="351" t="s">
        <v>336</v>
      </c>
      <c r="Z16" s="355" t="s">
        <v>338</v>
      </c>
      <c r="AA16" s="352" t="s">
        <v>340</v>
      </c>
      <c r="AB16" s="343"/>
      <c r="AC16" s="375" t="s">
        <v>788</v>
      </c>
      <c r="AD16" s="366"/>
      <c r="AE16" s="375"/>
      <c r="AF16" s="328"/>
    </row>
    <row r="17" spans="1:32" ht="60" customHeight="1">
      <c r="A17" s="323"/>
      <c r="B17" s="349" t="s">
        <v>1477</v>
      </c>
      <c r="C17" s="373" t="s">
        <v>169</v>
      </c>
      <c r="D17" s="373">
        <v>3</v>
      </c>
      <c r="E17" s="351">
        <v>0</v>
      </c>
      <c r="F17" s="351">
        <v>5.4080000000000004</v>
      </c>
      <c r="G17" s="351">
        <v>6.1139999999999999</v>
      </c>
      <c r="H17" s="374"/>
      <c r="I17" s="351">
        <v>0</v>
      </c>
      <c r="J17" s="351">
        <v>0</v>
      </c>
      <c r="K17" s="352">
        <f t="shared" si="1"/>
        <v>11.522</v>
      </c>
      <c r="L17" s="343"/>
      <c r="M17" s="375" t="s">
        <v>795</v>
      </c>
      <c r="N17" s="371"/>
      <c r="O17" s="376" t="s">
        <v>1475</v>
      </c>
      <c r="P17" s="323"/>
      <c r="Q17" s="323"/>
      <c r="R17" s="349" t="s">
        <v>1477</v>
      </c>
      <c r="S17" s="373" t="s">
        <v>169</v>
      </c>
      <c r="T17" s="373">
        <v>3</v>
      </c>
      <c r="U17" s="351" t="s">
        <v>342</v>
      </c>
      <c r="V17" s="351" t="s">
        <v>344</v>
      </c>
      <c r="W17" s="351" t="s">
        <v>348</v>
      </c>
      <c r="X17" s="374"/>
      <c r="Y17" s="351" t="s">
        <v>350</v>
      </c>
      <c r="Z17" s="355" t="s">
        <v>352</v>
      </c>
      <c r="AA17" s="352" t="s">
        <v>354</v>
      </c>
      <c r="AB17" s="343"/>
      <c r="AC17" s="375" t="s">
        <v>795</v>
      </c>
      <c r="AD17" s="366"/>
      <c r="AE17" s="375"/>
      <c r="AF17" s="328"/>
    </row>
    <row r="18" spans="1:32" ht="60" customHeight="1">
      <c r="A18" s="323"/>
      <c r="B18" s="349" t="s">
        <v>1478</v>
      </c>
      <c r="C18" s="373" t="s">
        <v>169</v>
      </c>
      <c r="D18" s="373">
        <v>3</v>
      </c>
      <c r="E18" s="351">
        <v>0.89500000000000002</v>
      </c>
      <c r="F18" s="351">
        <v>17.902000000000001</v>
      </c>
      <c r="G18" s="351">
        <v>23.768000000000001</v>
      </c>
      <c r="H18" s="351">
        <v>4.5750000000000002</v>
      </c>
      <c r="I18" s="351">
        <v>3.95</v>
      </c>
      <c r="J18" s="351">
        <v>0</v>
      </c>
      <c r="K18" s="352">
        <f t="shared" si="1"/>
        <v>51.09</v>
      </c>
      <c r="L18" s="343"/>
      <c r="M18" s="375" t="s">
        <v>802</v>
      </c>
      <c r="N18" s="371"/>
      <c r="O18" s="376" t="s">
        <v>1475</v>
      </c>
      <c r="P18" s="323"/>
      <c r="Q18" s="323"/>
      <c r="R18" s="349" t="s">
        <v>1478</v>
      </c>
      <c r="S18" s="373" t="s">
        <v>169</v>
      </c>
      <c r="T18" s="373">
        <v>3</v>
      </c>
      <c r="U18" s="351" t="s">
        <v>356</v>
      </c>
      <c r="V18" s="351" t="s">
        <v>358</v>
      </c>
      <c r="W18" s="351" t="s">
        <v>360</v>
      </c>
      <c r="X18" s="351" t="s">
        <v>362</v>
      </c>
      <c r="Y18" s="351" t="s">
        <v>364</v>
      </c>
      <c r="Z18" s="355" t="s">
        <v>366</v>
      </c>
      <c r="AA18" s="352" t="s">
        <v>368</v>
      </c>
      <c r="AB18" s="343"/>
      <c r="AC18" s="375" t="s">
        <v>802</v>
      </c>
      <c r="AD18" s="323"/>
      <c r="AE18" s="375"/>
      <c r="AF18" s="328"/>
    </row>
    <row r="19" spans="1:32" ht="60" customHeight="1">
      <c r="A19" s="323"/>
      <c r="B19" s="349" t="s">
        <v>1479</v>
      </c>
      <c r="C19" s="373" t="s">
        <v>169</v>
      </c>
      <c r="D19" s="373">
        <v>3</v>
      </c>
      <c r="E19" s="351">
        <v>0</v>
      </c>
      <c r="F19" s="351">
        <v>0</v>
      </c>
      <c r="G19" s="351">
        <v>-8.1980000000000004</v>
      </c>
      <c r="H19" s="374"/>
      <c r="I19" s="351">
        <v>0</v>
      </c>
      <c r="J19" s="351">
        <v>0</v>
      </c>
      <c r="K19" s="352">
        <f t="shared" si="1"/>
        <v>-8.1980000000000004</v>
      </c>
      <c r="L19" s="343"/>
      <c r="M19" s="375" t="s">
        <v>809</v>
      </c>
      <c r="N19" s="371"/>
      <c r="O19" s="376" t="s">
        <v>1475</v>
      </c>
      <c r="P19" s="323"/>
      <c r="Q19" s="323"/>
      <c r="R19" s="349" t="s">
        <v>1479</v>
      </c>
      <c r="S19" s="373" t="s">
        <v>169</v>
      </c>
      <c r="T19" s="373">
        <v>3</v>
      </c>
      <c r="U19" s="351" t="s">
        <v>370</v>
      </c>
      <c r="V19" s="351" t="s">
        <v>372</v>
      </c>
      <c r="W19" s="351" t="s">
        <v>374</v>
      </c>
      <c r="X19" s="374"/>
      <c r="Y19" s="351" t="s">
        <v>376</v>
      </c>
      <c r="Z19" s="355" t="s">
        <v>378</v>
      </c>
      <c r="AA19" s="352" t="s">
        <v>380</v>
      </c>
      <c r="AB19" s="343"/>
      <c r="AC19" s="375" t="s">
        <v>809</v>
      </c>
      <c r="AD19" s="323"/>
      <c r="AE19" s="375"/>
      <c r="AF19" s="328"/>
    </row>
    <row r="20" spans="1:32" ht="60" customHeight="1" thickBot="1">
      <c r="A20" s="323"/>
      <c r="B20" s="356" t="s">
        <v>1480</v>
      </c>
      <c r="C20" s="377" t="s">
        <v>169</v>
      </c>
      <c r="D20" s="377">
        <v>3</v>
      </c>
      <c r="E20" s="378">
        <v>0</v>
      </c>
      <c r="F20" s="378">
        <v>0</v>
      </c>
      <c r="G20" s="378">
        <v>0</v>
      </c>
      <c r="H20" s="378">
        <v>0</v>
      </c>
      <c r="I20" s="378">
        <v>0</v>
      </c>
      <c r="J20" s="378">
        <v>0</v>
      </c>
      <c r="K20" s="359">
        <f t="shared" si="1"/>
        <v>0</v>
      </c>
      <c r="L20" s="343"/>
      <c r="M20" s="379" t="s">
        <v>816</v>
      </c>
      <c r="N20" s="371"/>
      <c r="O20" s="380" t="s">
        <v>1475</v>
      </c>
      <c r="P20" s="323"/>
      <c r="Q20" s="323"/>
      <c r="R20" s="356" t="s">
        <v>1480</v>
      </c>
      <c r="S20" s="377" t="s">
        <v>169</v>
      </c>
      <c r="T20" s="377">
        <v>3</v>
      </c>
      <c r="U20" s="378" t="s">
        <v>382</v>
      </c>
      <c r="V20" s="378" t="s">
        <v>384</v>
      </c>
      <c r="W20" s="378" t="s">
        <v>386</v>
      </c>
      <c r="X20" s="378" t="s">
        <v>388</v>
      </c>
      <c r="Y20" s="378" t="s">
        <v>390</v>
      </c>
      <c r="Z20" s="381" t="s">
        <v>392</v>
      </c>
      <c r="AA20" s="359" t="s">
        <v>394</v>
      </c>
      <c r="AB20" s="343"/>
      <c r="AC20" s="379" t="s">
        <v>816</v>
      </c>
      <c r="AD20" s="323"/>
      <c r="AE20" s="379"/>
      <c r="AF20" s="328"/>
    </row>
    <row r="21" spans="1:32" ht="15" customHeight="1" thickTop="1" thickBot="1">
      <c r="A21" s="323"/>
      <c r="B21" s="382"/>
      <c r="C21" s="383"/>
      <c r="D21" s="383"/>
      <c r="E21" s="364"/>
      <c r="F21" s="364"/>
      <c r="G21" s="364"/>
      <c r="H21" s="364"/>
      <c r="I21" s="364"/>
      <c r="J21" s="364"/>
      <c r="K21" s="364"/>
      <c r="L21" s="364"/>
      <c r="M21" s="383"/>
      <c r="N21" s="384"/>
      <c r="O21" s="383"/>
      <c r="P21" s="323"/>
      <c r="Q21" s="323"/>
      <c r="R21" s="382"/>
      <c r="S21" s="383"/>
      <c r="T21" s="383"/>
      <c r="U21" s="364"/>
      <c r="V21" s="364"/>
      <c r="W21" s="364"/>
      <c r="X21" s="364"/>
      <c r="Y21" s="364"/>
      <c r="Z21" s="364"/>
      <c r="AA21" s="364"/>
      <c r="AB21" s="364"/>
      <c r="AC21" s="383"/>
      <c r="AD21" s="323"/>
      <c r="AE21" s="383"/>
      <c r="AF21" s="328"/>
    </row>
    <row r="22" spans="1:32" ht="60" customHeight="1" thickTop="1" thickBot="1">
      <c r="A22" s="323"/>
      <c r="B22" s="334" t="s">
        <v>823</v>
      </c>
      <c r="C22" s="335"/>
      <c r="D22" s="335"/>
      <c r="E22" s="336"/>
      <c r="F22" s="336"/>
      <c r="G22" s="336"/>
      <c r="H22" s="336"/>
      <c r="I22" s="336"/>
      <c r="J22" s="336"/>
      <c r="K22" s="336"/>
      <c r="L22" s="364"/>
      <c r="M22" s="335"/>
      <c r="N22" s="367"/>
      <c r="O22" s="335"/>
      <c r="P22" s="323"/>
      <c r="Q22" s="323"/>
      <c r="R22" s="334" t="s">
        <v>823</v>
      </c>
      <c r="S22" s="335"/>
      <c r="T22" s="335"/>
      <c r="U22" s="336"/>
      <c r="V22" s="336"/>
      <c r="W22" s="336"/>
      <c r="X22" s="336"/>
      <c r="Y22" s="336"/>
      <c r="Z22" s="336"/>
      <c r="AA22" s="336"/>
      <c r="AB22" s="364"/>
      <c r="AC22" s="335"/>
      <c r="AD22" s="323"/>
      <c r="AE22" s="335"/>
      <c r="AF22" s="328"/>
    </row>
    <row r="23" spans="1:32" ht="60" customHeight="1" thickTop="1">
      <c r="A23" s="323"/>
      <c r="B23" s="339" t="s">
        <v>1481</v>
      </c>
      <c r="C23" s="368" t="s">
        <v>169</v>
      </c>
      <c r="D23" s="368">
        <v>3</v>
      </c>
      <c r="E23" s="341">
        <v>0</v>
      </c>
      <c r="F23" s="341">
        <v>0</v>
      </c>
      <c r="G23" s="341">
        <v>0</v>
      </c>
      <c r="H23" s="341">
        <v>0</v>
      </c>
      <c r="I23" s="341">
        <v>0</v>
      </c>
      <c r="J23" s="341">
        <v>0</v>
      </c>
      <c r="K23" s="342">
        <f t="shared" ref="K23:K31" si="2">IFERROR(SUM(E23:J23),0)</f>
        <v>0</v>
      </c>
      <c r="L23" s="343"/>
      <c r="M23" s="370" t="s">
        <v>824</v>
      </c>
      <c r="N23" s="371"/>
      <c r="O23" s="372" t="s">
        <v>1471</v>
      </c>
      <c r="P23" s="323"/>
      <c r="Q23" s="323"/>
      <c r="R23" s="339" t="s">
        <v>1481</v>
      </c>
      <c r="S23" s="368" t="s">
        <v>169</v>
      </c>
      <c r="T23" s="368">
        <v>3</v>
      </c>
      <c r="U23" s="341" t="s">
        <v>396</v>
      </c>
      <c r="V23" s="341" t="s">
        <v>398</v>
      </c>
      <c r="W23" s="341" t="s">
        <v>400</v>
      </c>
      <c r="X23" s="341" t="s">
        <v>402</v>
      </c>
      <c r="Y23" s="341" t="s">
        <v>404</v>
      </c>
      <c r="Z23" s="347" t="s">
        <v>406</v>
      </c>
      <c r="AA23" s="342" t="s">
        <v>408</v>
      </c>
      <c r="AB23" s="343"/>
      <c r="AC23" s="370" t="s">
        <v>824</v>
      </c>
      <c r="AD23" s="323"/>
      <c r="AE23" s="370"/>
      <c r="AF23" s="328"/>
    </row>
    <row r="24" spans="1:32" ht="60" customHeight="1">
      <c r="A24" s="323"/>
      <c r="B24" s="349" t="s">
        <v>1482</v>
      </c>
      <c r="C24" s="373" t="s">
        <v>169</v>
      </c>
      <c r="D24" s="373">
        <v>3</v>
      </c>
      <c r="E24" s="351">
        <f>[78]PD11!E24</f>
        <v>-27.586333333333332</v>
      </c>
      <c r="F24" s="351">
        <f>[78]PD11!F24</f>
        <v>0</v>
      </c>
      <c r="G24" s="351">
        <f>[78]PD11!G24</f>
        <v>-18.349166666666665</v>
      </c>
      <c r="H24" s="351">
        <f>[78]PD11!H24</f>
        <v>0</v>
      </c>
      <c r="I24" s="351">
        <f>[78]PD11!I24</f>
        <v>0</v>
      </c>
      <c r="J24" s="351">
        <f>[78]PD11!J24</f>
        <v>0</v>
      </c>
      <c r="K24" s="352">
        <f t="shared" si="2"/>
        <v>-45.935499999999998</v>
      </c>
      <c r="L24" s="343"/>
      <c r="M24" s="375" t="s">
        <v>831</v>
      </c>
      <c r="N24" s="371"/>
      <c r="O24" s="376" t="s">
        <v>1483</v>
      </c>
      <c r="P24" s="323"/>
      <c r="Q24" s="323"/>
      <c r="R24" s="349" t="s">
        <v>1482</v>
      </c>
      <c r="S24" s="373" t="s">
        <v>169</v>
      </c>
      <c r="T24" s="373">
        <v>3</v>
      </c>
      <c r="U24" s="351" t="s">
        <v>410</v>
      </c>
      <c r="V24" s="351" t="s">
        <v>412</v>
      </c>
      <c r="W24" s="351" t="s">
        <v>414</v>
      </c>
      <c r="X24" s="351" t="s">
        <v>416</v>
      </c>
      <c r="Y24" s="385" t="s">
        <v>418</v>
      </c>
      <c r="Z24" s="355" t="s">
        <v>420</v>
      </c>
      <c r="AA24" s="352" t="s">
        <v>422</v>
      </c>
      <c r="AB24" s="343"/>
      <c r="AC24" s="375" t="s">
        <v>831</v>
      </c>
      <c r="AD24" s="323"/>
      <c r="AE24" s="375"/>
      <c r="AF24" s="328"/>
    </row>
    <row r="25" spans="1:32" ht="60" customHeight="1">
      <c r="A25" s="323"/>
      <c r="B25" s="349" t="s">
        <v>1484</v>
      </c>
      <c r="C25" s="373" t="s">
        <v>169</v>
      </c>
      <c r="D25" s="373">
        <v>3</v>
      </c>
      <c r="E25" s="351">
        <v>16.612891349243455</v>
      </c>
      <c r="F25" s="351">
        <v>3.2367989553785734</v>
      </c>
      <c r="G25" s="351">
        <v>29.338578588393432</v>
      </c>
      <c r="H25" s="351">
        <v>-20.281438311411716</v>
      </c>
      <c r="I25" s="351">
        <v>0.55865698871209335</v>
      </c>
      <c r="J25" s="351">
        <v>0</v>
      </c>
      <c r="K25" s="352">
        <f t="shared" si="2"/>
        <v>29.46548757031584</v>
      </c>
      <c r="L25" s="343"/>
      <c r="M25" s="375" t="s">
        <v>832</v>
      </c>
      <c r="N25" s="371"/>
      <c r="O25" s="376" t="s">
        <v>1483</v>
      </c>
      <c r="P25" s="323"/>
      <c r="Q25" s="323"/>
      <c r="R25" s="349" t="s">
        <v>1484</v>
      </c>
      <c r="S25" s="373" t="s">
        <v>169</v>
      </c>
      <c r="T25" s="373">
        <v>3</v>
      </c>
      <c r="U25" s="351" t="s">
        <v>424</v>
      </c>
      <c r="V25" s="351" t="s">
        <v>426</v>
      </c>
      <c r="W25" s="351" t="s">
        <v>428</v>
      </c>
      <c r="X25" s="351" t="s">
        <v>430</v>
      </c>
      <c r="Y25" s="351" t="s">
        <v>432</v>
      </c>
      <c r="Z25" s="355" t="s">
        <v>434</v>
      </c>
      <c r="AA25" s="352" t="s">
        <v>436</v>
      </c>
      <c r="AB25" s="343"/>
      <c r="AC25" s="375" t="s">
        <v>832</v>
      </c>
      <c r="AD25" s="323"/>
      <c r="AE25" s="375"/>
      <c r="AF25" s="328"/>
    </row>
    <row r="26" spans="1:32" ht="60" customHeight="1">
      <c r="A26" s="323"/>
      <c r="B26" s="349" t="s">
        <v>1485</v>
      </c>
      <c r="C26" s="350" t="s">
        <v>169</v>
      </c>
      <c r="D26" s="350">
        <v>3</v>
      </c>
      <c r="E26" s="351">
        <v>-1.3219305656095639</v>
      </c>
      <c r="F26" s="351">
        <v>-1.4535690061760647</v>
      </c>
      <c r="G26" s="351">
        <v>-4.3688699296745943</v>
      </c>
      <c r="H26" s="351">
        <v>0</v>
      </c>
      <c r="I26" s="351">
        <v>441.63849252638357</v>
      </c>
      <c r="J26" s="351">
        <v>0</v>
      </c>
      <c r="K26" s="352">
        <f t="shared" si="2"/>
        <v>434.49412302492334</v>
      </c>
      <c r="L26" s="343"/>
      <c r="M26" s="353" t="s">
        <v>833</v>
      </c>
      <c r="N26" s="345"/>
      <c r="O26" s="354" t="s">
        <v>1486</v>
      </c>
      <c r="P26" s="323"/>
      <c r="Q26" s="323"/>
      <c r="R26" s="349" t="s">
        <v>1485</v>
      </c>
      <c r="S26" s="350" t="s">
        <v>169</v>
      </c>
      <c r="T26" s="350">
        <v>3</v>
      </c>
      <c r="U26" s="351" t="s">
        <v>438</v>
      </c>
      <c r="V26" s="351" t="s">
        <v>440</v>
      </c>
      <c r="W26" s="351" t="s">
        <v>442</v>
      </c>
      <c r="X26" s="374"/>
      <c r="Y26" s="351" t="s">
        <v>444</v>
      </c>
      <c r="Z26" s="355" t="s">
        <v>446</v>
      </c>
      <c r="AA26" s="352" t="s">
        <v>448</v>
      </c>
      <c r="AB26" s="343"/>
      <c r="AC26" s="353" t="s">
        <v>833</v>
      </c>
      <c r="AD26" s="323"/>
      <c r="AE26" s="353"/>
      <c r="AF26" s="328"/>
    </row>
    <row r="27" spans="1:32" ht="60" customHeight="1">
      <c r="A27" s="323"/>
      <c r="B27" s="349" t="s">
        <v>1487</v>
      </c>
      <c r="C27" s="350" t="s">
        <v>169</v>
      </c>
      <c r="D27" s="350">
        <v>3</v>
      </c>
      <c r="E27" s="351">
        <v>6.3664961833146947</v>
      </c>
      <c r="F27" s="351">
        <v>126.11253460993021</v>
      </c>
      <c r="G27" s="351">
        <v>99.943277120238918</v>
      </c>
      <c r="H27" s="351">
        <v>31.329501893352131</v>
      </c>
      <c r="I27" s="351">
        <v>33.848427238060367</v>
      </c>
      <c r="J27" s="351">
        <v>0</v>
      </c>
      <c r="K27" s="352">
        <f t="shared" si="2"/>
        <v>297.60023704489629</v>
      </c>
      <c r="L27" s="343"/>
      <c r="M27" s="353" t="s">
        <v>835</v>
      </c>
      <c r="N27" s="345"/>
      <c r="O27" s="354" t="s">
        <v>1488</v>
      </c>
      <c r="P27" s="323"/>
      <c r="Q27" s="323"/>
      <c r="R27" s="349" t="s">
        <v>1487</v>
      </c>
      <c r="S27" s="350" t="s">
        <v>169</v>
      </c>
      <c r="T27" s="350">
        <v>3</v>
      </c>
      <c r="U27" s="351" t="s">
        <v>450</v>
      </c>
      <c r="V27" s="351" t="s">
        <v>452</v>
      </c>
      <c r="W27" s="351" t="s">
        <v>454</v>
      </c>
      <c r="X27" s="351" t="s">
        <v>456</v>
      </c>
      <c r="Y27" s="351" t="s">
        <v>458</v>
      </c>
      <c r="Z27" s="355" t="s">
        <v>460</v>
      </c>
      <c r="AA27" s="352" t="s">
        <v>462</v>
      </c>
      <c r="AB27" s="343"/>
      <c r="AC27" s="353" t="s">
        <v>835</v>
      </c>
      <c r="AD27" s="323"/>
      <c r="AE27" s="353"/>
      <c r="AF27" s="328"/>
    </row>
    <row r="28" spans="1:32" ht="60" customHeight="1">
      <c r="A28" s="323"/>
      <c r="B28" s="349" t="s">
        <v>1489</v>
      </c>
      <c r="C28" s="350" t="s">
        <v>169</v>
      </c>
      <c r="D28" s="350">
        <v>3</v>
      </c>
      <c r="E28" s="351">
        <v>-20.156939999999999</v>
      </c>
      <c r="F28" s="351">
        <v>-4.0295400000000008</v>
      </c>
      <c r="G28" s="374"/>
      <c r="H28" s="374"/>
      <c r="I28" s="374"/>
      <c r="J28" s="374"/>
      <c r="K28" s="352">
        <f t="shared" si="2"/>
        <v>-24.18648</v>
      </c>
      <c r="L28" s="343"/>
      <c r="M28" s="353" t="s">
        <v>836</v>
      </c>
      <c r="N28" s="345"/>
      <c r="O28" s="354" t="s">
        <v>1488</v>
      </c>
      <c r="P28" s="323"/>
      <c r="Q28" s="323"/>
      <c r="R28" s="349" t="s">
        <v>1489</v>
      </c>
      <c r="S28" s="350" t="s">
        <v>169</v>
      </c>
      <c r="T28" s="350">
        <v>3</v>
      </c>
      <c r="U28" s="351" t="s">
        <v>464</v>
      </c>
      <c r="V28" s="351" t="s">
        <v>466</v>
      </c>
      <c r="W28" s="374"/>
      <c r="X28" s="374"/>
      <c r="Y28" s="374"/>
      <c r="Z28" s="386"/>
      <c r="AA28" s="352" t="s">
        <v>468</v>
      </c>
      <c r="AB28" s="343"/>
      <c r="AC28" s="353" t="s">
        <v>836</v>
      </c>
      <c r="AD28" s="323"/>
      <c r="AE28" s="353"/>
      <c r="AF28" s="328"/>
    </row>
    <row r="29" spans="1:32" ht="60" customHeight="1">
      <c r="A29" s="323"/>
      <c r="B29" s="349" t="s">
        <v>1490</v>
      </c>
      <c r="C29" s="373" t="s">
        <v>169</v>
      </c>
      <c r="D29" s="373">
        <v>3</v>
      </c>
      <c r="E29" s="351">
        <v>0</v>
      </c>
      <c r="F29" s="351">
        <v>0.68500000000000005</v>
      </c>
      <c r="G29" s="351">
        <v>0</v>
      </c>
      <c r="H29" s="351">
        <v>0</v>
      </c>
      <c r="I29" s="374"/>
      <c r="J29" s="374"/>
      <c r="K29" s="352">
        <f t="shared" si="2"/>
        <v>0.68500000000000005</v>
      </c>
      <c r="L29" s="343"/>
      <c r="M29" s="375" t="s">
        <v>841</v>
      </c>
      <c r="N29" s="371"/>
      <c r="O29" s="376" t="s">
        <v>1488</v>
      </c>
      <c r="P29" s="323"/>
      <c r="Q29" s="323"/>
      <c r="R29" s="349" t="s">
        <v>1490</v>
      </c>
      <c r="S29" s="373" t="s">
        <v>169</v>
      </c>
      <c r="T29" s="373">
        <v>3</v>
      </c>
      <c r="U29" s="351" t="s">
        <v>470</v>
      </c>
      <c r="V29" s="351" t="s">
        <v>472</v>
      </c>
      <c r="W29" s="351" t="s">
        <v>474</v>
      </c>
      <c r="X29" s="351" t="s">
        <v>476</v>
      </c>
      <c r="Y29" s="374"/>
      <c r="Z29" s="386"/>
      <c r="AA29" s="352" t="s">
        <v>478</v>
      </c>
      <c r="AB29" s="343"/>
      <c r="AC29" s="375" t="s">
        <v>841</v>
      </c>
      <c r="AD29" s="323"/>
      <c r="AE29" s="375"/>
      <c r="AF29" s="328"/>
    </row>
    <row r="30" spans="1:32" ht="60" customHeight="1">
      <c r="A30" s="323"/>
      <c r="B30" s="349" t="s">
        <v>1491</v>
      </c>
      <c r="C30" s="350" t="s">
        <v>169</v>
      </c>
      <c r="D30" s="350">
        <v>3</v>
      </c>
      <c r="E30" s="374"/>
      <c r="F30" s="374"/>
      <c r="G30" s="374"/>
      <c r="H30" s="374"/>
      <c r="I30" s="351">
        <v>0</v>
      </c>
      <c r="J30" s="351">
        <v>0</v>
      </c>
      <c r="K30" s="352">
        <f t="shared" si="2"/>
        <v>0</v>
      </c>
      <c r="L30" s="343"/>
      <c r="M30" s="353" t="s">
        <v>844</v>
      </c>
      <c r="N30" s="345"/>
      <c r="O30" s="354" t="s">
        <v>1471</v>
      </c>
      <c r="P30" s="323"/>
      <c r="Q30" s="323"/>
      <c r="R30" s="349" t="s">
        <v>1491</v>
      </c>
      <c r="S30" s="350" t="s">
        <v>169</v>
      </c>
      <c r="T30" s="350">
        <v>3</v>
      </c>
      <c r="U30" s="374"/>
      <c r="V30" s="374"/>
      <c r="W30" s="374"/>
      <c r="X30" s="374"/>
      <c r="Y30" s="351" t="s">
        <v>480</v>
      </c>
      <c r="Z30" s="355" t="s">
        <v>482</v>
      </c>
      <c r="AA30" s="352" t="s">
        <v>484</v>
      </c>
      <c r="AB30" s="343"/>
      <c r="AC30" s="353" t="s">
        <v>844</v>
      </c>
      <c r="AD30" s="323"/>
      <c r="AE30" s="353"/>
      <c r="AF30" s="328"/>
    </row>
    <row r="31" spans="1:32" ht="60" customHeight="1" thickBot="1">
      <c r="A31" s="323"/>
      <c r="B31" s="356" t="s">
        <v>1492</v>
      </c>
      <c r="C31" s="357" t="s">
        <v>169</v>
      </c>
      <c r="D31" s="357">
        <v>3</v>
      </c>
      <c r="E31" s="378">
        <v>0</v>
      </c>
      <c r="F31" s="378">
        <v>0</v>
      </c>
      <c r="G31" s="378">
        <v>0</v>
      </c>
      <c r="H31" s="378">
        <v>0</v>
      </c>
      <c r="I31" s="378">
        <v>0</v>
      </c>
      <c r="J31" s="378">
        <v>0</v>
      </c>
      <c r="K31" s="359">
        <f t="shared" si="2"/>
        <v>0</v>
      </c>
      <c r="L31" s="387"/>
      <c r="M31" s="360" t="s">
        <v>849</v>
      </c>
      <c r="N31" s="345"/>
      <c r="O31" s="361" t="s">
        <v>1471</v>
      </c>
      <c r="P31" s="323"/>
      <c r="Q31" s="323"/>
      <c r="R31" s="356" t="s">
        <v>1492</v>
      </c>
      <c r="S31" s="357" t="s">
        <v>169</v>
      </c>
      <c r="T31" s="357">
        <v>3</v>
      </c>
      <c r="U31" s="378" t="s">
        <v>486</v>
      </c>
      <c r="V31" s="378" t="s">
        <v>488</v>
      </c>
      <c r="W31" s="378" t="s">
        <v>490</v>
      </c>
      <c r="X31" s="378" t="s">
        <v>492</v>
      </c>
      <c r="Y31" s="378" t="s">
        <v>494</v>
      </c>
      <c r="Z31" s="381" t="s">
        <v>496</v>
      </c>
      <c r="AA31" s="359" t="s">
        <v>498</v>
      </c>
      <c r="AB31" s="387"/>
      <c r="AC31" s="360" t="s">
        <v>849</v>
      </c>
      <c r="AD31" s="323"/>
      <c r="AE31" s="360"/>
      <c r="AF31" s="328"/>
    </row>
    <row r="32" spans="1:32" ht="15" customHeight="1" thickTop="1" thickBot="1">
      <c r="A32" s="323"/>
      <c r="B32" s="382"/>
      <c r="C32" s="364"/>
      <c r="D32" s="364"/>
      <c r="E32" s="364"/>
      <c r="F32" s="364"/>
      <c r="G32" s="364"/>
      <c r="H32" s="364"/>
      <c r="I32" s="364"/>
      <c r="J32" s="364"/>
      <c r="K32" s="364"/>
      <c r="L32" s="388"/>
      <c r="M32" s="364"/>
      <c r="N32" s="389"/>
      <c r="O32" s="364"/>
      <c r="P32" s="323"/>
      <c r="Q32" s="323"/>
      <c r="R32" s="382"/>
      <c r="S32" s="364"/>
      <c r="T32" s="364"/>
      <c r="U32" s="364"/>
      <c r="V32" s="364"/>
      <c r="W32" s="364"/>
      <c r="X32" s="364"/>
      <c r="Y32" s="364"/>
      <c r="Z32" s="364"/>
      <c r="AA32" s="364"/>
      <c r="AB32" s="388"/>
      <c r="AC32" s="364"/>
      <c r="AD32" s="323"/>
      <c r="AE32" s="364"/>
      <c r="AF32" s="328"/>
    </row>
    <row r="33" spans="1:32" ht="60" customHeight="1" thickTop="1" thickBot="1">
      <c r="A33" s="323"/>
      <c r="B33" s="334" t="s">
        <v>850</v>
      </c>
      <c r="C33" s="335"/>
      <c r="D33" s="335"/>
      <c r="E33" s="336"/>
      <c r="F33" s="336"/>
      <c r="G33" s="336"/>
      <c r="H33" s="336"/>
      <c r="I33" s="336"/>
      <c r="J33" s="336"/>
      <c r="K33" s="336"/>
      <c r="L33" s="364"/>
      <c r="M33" s="335"/>
      <c r="N33" s="367"/>
      <c r="O33" s="335"/>
      <c r="P33" s="323"/>
      <c r="Q33" s="323"/>
      <c r="R33" s="334" t="s">
        <v>850</v>
      </c>
      <c r="S33" s="335"/>
      <c r="T33" s="335"/>
      <c r="U33" s="336"/>
      <c r="V33" s="336"/>
      <c r="W33" s="336"/>
      <c r="X33" s="336"/>
      <c r="Y33" s="336"/>
      <c r="Z33" s="336"/>
      <c r="AA33" s="336"/>
      <c r="AB33" s="364"/>
      <c r="AC33" s="335"/>
      <c r="AD33" s="323"/>
      <c r="AE33" s="335"/>
      <c r="AF33" s="328"/>
    </row>
    <row r="34" spans="1:32" ht="60" customHeight="1" thickTop="1">
      <c r="A34" s="323"/>
      <c r="B34" s="390" t="s">
        <v>1493</v>
      </c>
      <c r="C34" s="340" t="s">
        <v>169</v>
      </c>
      <c r="D34" s="340">
        <v>3</v>
      </c>
      <c r="E34" s="341">
        <v>0</v>
      </c>
      <c r="F34" s="341">
        <v>0</v>
      </c>
      <c r="G34" s="341">
        <v>0</v>
      </c>
      <c r="H34" s="341">
        <v>0</v>
      </c>
      <c r="I34" s="341">
        <v>0</v>
      </c>
      <c r="J34" s="341">
        <v>0</v>
      </c>
      <c r="K34" s="342">
        <f>IFERROR(SUM(E34:J34),0)</f>
        <v>0</v>
      </c>
      <c r="L34" s="387"/>
      <c r="M34" s="344" t="s">
        <v>851</v>
      </c>
      <c r="N34" s="345"/>
      <c r="O34" s="346" t="s">
        <v>1471</v>
      </c>
      <c r="P34" s="323"/>
      <c r="Q34" s="323"/>
      <c r="R34" s="339" t="s">
        <v>1493</v>
      </c>
      <c r="S34" s="340" t="s">
        <v>169</v>
      </c>
      <c r="T34" s="340">
        <v>3</v>
      </c>
      <c r="U34" s="341" t="s">
        <v>500</v>
      </c>
      <c r="V34" s="341" t="s">
        <v>502</v>
      </c>
      <c r="W34" s="341" t="s">
        <v>504</v>
      </c>
      <c r="X34" s="341" t="s">
        <v>506</v>
      </c>
      <c r="Y34" s="341" t="s">
        <v>508</v>
      </c>
      <c r="Z34" s="347" t="s">
        <v>510</v>
      </c>
      <c r="AA34" s="342" t="s">
        <v>512</v>
      </c>
      <c r="AB34" s="387"/>
      <c r="AC34" s="344" t="s">
        <v>851</v>
      </c>
      <c r="AD34" s="323"/>
      <c r="AE34" s="344"/>
      <c r="AF34" s="328"/>
    </row>
    <row r="35" spans="1:32" ht="60" customHeight="1" thickBot="1">
      <c r="A35" s="323"/>
      <c r="B35" s="391" t="s">
        <v>1494</v>
      </c>
      <c r="C35" s="377" t="s">
        <v>169</v>
      </c>
      <c r="D35" s="377">
        <v>3</v>
      </c>
      <c r="E35" s="392">
        <v>0</v>
      </c>
      <c r="F35" s="392">
        <v>0</v>
      </c>
      <c r="G35" s="392">
        <v>0</v>
      </c>
      <c r="H35" s="392">
        <v>0</v>
      </c>
      <c r="I35" s="378">
        <v>0</v>
      </c>
      <c r="J35" s="378">
        <v>0</v>
      </c>
      <c r="K35" s="359">
        <f>IFERROR(SUM(E35:J35),0)</f>
        <v>0</v>
      </c>
      <c r="L35" s="387"/>
      <c r="M35" s="379" t="s">
        <v>852</v>
      </c>
      <c r="N35" s="371"/>
      <c r="O35" s="380" t="s">
        <v>1471</v>
      </c>
      <c r="P35" s="323"/>
      <c r="Q35" s="323"/>
      <c r="R35" s="356" t="s">
        <v>1494</v>
      </c>
      <c r="S35" s="377" t="s">
        <v>169</v>
      </c>
      <c r="T35" s="377">
        <v>3</v>
      </c>
      <c r="U35" s="392" t="s">
        <v>514</v>
      </c>
      <c r="V35" s="392" t="s">
        <v>516</v>
      </c>
      <c r="W35" s="392" t="s">
        <v>518</v>
      </c>
      <c r="X35" s="392" t="s">
        <v>520</v>
      </c>
      <c r="Y35" s="378" t="s">
        <v>522</v>
      </c>
      <c r="Z35" s="381" t="s">
        <v>524</v>
      </c>
      <c r="AA35" s="359" t="s">
        <v>526</v>
      </c>
      <c r="AB35" s="387"/>
      <c r="AC35" s="379" t="s">
        <v>852</v>
      </c>
      <c r="AD35" s="323"/>
      <c r="AE35" s="379"/>
      <c r="AF35" s="328"/>
    </row>
    <row r="36" spans="1:32" ht="15" customHeight="1" thickTop="1" thickBot="1">
      <c r="A36" s="323"/>
      <c r="B36" s="382"/>
      <c r="C36" s="364"/>
      <c r="D36" s="364"/>
      <c r="E36" s="364"/>
      <c r="F36" s="364"/>
      <c r="G36" s="364"/>
      <c r="H36" s="364"/>
      <c r="I36" s="364"/>
      <c r="J36" s="364"/>
      <c r="K36" s="364"/>
      <c r="L36" s="388"/>
      <c r="M36" s="364"/>
      <c r="N36" s="389"/>
      <c r="O36" s="364"/>
      <c r="P36" s="323"/>
      <c r="Q36" s="323"/>
      <c r="R36" s="382"/>
      <c r="S36" s="364"/>
      <c r="T36" s="364"/>
      <c r="U36" s="364"/>
      <c r="V36" s="364"/>
      <c r="W36" s="364"/>
      <c r="X36" s="364"/>
      <c r="Y36" s="364"/>
      <c r="Z36" s="364"/>
      <c r="AA36" s="364"/>
      <c r="AB36" s="388"/>
      <c r="AC36" s="364"/>
      <c r="AD36" s="323"/>
      <c r="AE36" s="364"/>
      <c r="AF36" s="328"/>
    </row>
    <row r="37" spans="1:32" ht="60" customHeight="1" thickTop="1" thickBot="1">
      <c r="A37" s="323"/>
      <c r="B37" s="334" t="s">
        <v>1495</v>
      </c>
      <c r="C37" s="335"/>
      <c r="D37" s="335"/>
      <c r="E37" s="336"/>
      <c r="F37" s="336"/>
      <c r="G37" s="336"/>
      <c r="H37" s="336"/>
      <c r="I37" s="336"/>
      <c r="J37" s="336"/>
      <c r="K37" s="336"/>
      <c r="L37" s="364"/>
      <c r="M37" s="335"/>
      <c r="N37" s="367"/>
      <c r="O37" s="335"/>
      <c r="P37" s="323"/>
      <c r="Q37" s="323"/>
      <c r="R37" s="334" t="s">
        <v>1495</v>
      </c>
      <c r="S37" s="335"/>
      <c r="T37" s="335"/>
      <c r="U37" s="336"/>
      <c r="V37" s="336"/>
      <c r="W37" s="336"/>
      <c r="X37" s="336"/>
      <c r="Y37" s="336"/>
      <c r="Z37" s="336"/>
      <c r="AA37" s="336"/>
      <c r="AB37" s="364"/>
      <c r="AC37" s="335"/>
      <c r="AD37" s="323"/>
      <c r="AE37" s="335"/>
      <c r="AF37" s="328"/>
    </row>
    <row r="38" spans="1:32" ht="60" customHeight="1" thickTop="1">
      <c r="A38" s="323"/>
      <c r="B38" s="339" t="s">
        <v>1496</v>
      </c>
      <c r="C38" s="340" t="s">
        <v>169</v>
      </c>
      <c r="D38" s="340">
        <v>3</v>
      </c>
      <c r="E38" s="393">
        <f t="shared" ref="E38:J38" si="3">IFERROR(SUM(E12,E15:E20,E23:E31,E34:E35), 0)</f>
        <v>459.44986447852619</v>
      </c>
      <c r="F38" s="393">
        <f t="shared" si="3"/>
        <v>7134.7111398240941</v>
      </c>
      <c r="G38" s="393">
        <f t="shared" si="3"/>
        <v>5678.6612188493727</v>
      </c>
      <c r="H38" s="393">
        <f t="shared" si="3"/>
        <v>1527.2053832706538</v>
      </c>
      <c r="I38" s="393">
        <f t="shared" si="3"/>
        <v>1444.2697390658761</v>
      </c>
      <c r="J38" s="393">
        <f t="shared" si="3"/>
        <v>0</v>
      </c>
      <c r="K38" s="342">
        <f>IFERROR(SUM(E38:J38),0)</f>
        <v>16244.297345488523</v>
      </c>
      <c r="L38" s="387"/>
      <c r="M38" s="344" t="s">
        <v>908</v>
      </c>
      <c r="N38" s="345"/>
      <c r="O38" s="344"/>
      <c r="P38" s="323"/>
      <c r="Q38" s="323"/>
      <c r="R38" s="339" t="s">
        <v>1496</v>
      </c>
      <c r="S38" s="340" t="s">
        <v>169</v>
      </c>
      <c r="T38" s="340">
        <v>3</v>
      </c>
      <c r="U38" s="393" t="s">
        <v>528</v>
      </c>
      <c r="V38" s="393" t="s">
        <v>530</v>
      </c>
      <c r="W38" s="393" t="s">
        <v>532</v>
      </c>
      <c r="X38" s="393" t="s">
        <v>534</v>
      </c>
      <c r="Y38" s="393" t="s">
        <v>536</v>
      </c>
      <c r="Z38" s="394" t="s">
        <v>538</v>
      </c>
      <c r="AA38" s="342" t="s">
        <v>540</v>
      </c>
      <c r="AB38" s="387"/>
      <c r="AC38" s="344" t="s">
        <v>908</v>
      </c>
      <c r="AD38" s="323"/>
      <c r="AE38" s="344"/>
      <c r="AF38" s="328"/>
    </row>
    <row r="39" spans="1:32" ht="60" customHeight="1" thickBot="1">
      <c r="A39" s="323"/>
      <c r="B39" s="356" t="s">
        <v>1497</v>
      </c>
      <c r="C39" s="377" t="s">
        <v>169</v>
      </c>
      <c r="D39" s="377">
        <v>3</v>
      </c>
      <c r="E39" s="392">
        <f xml:space="preserve"> E38 * [78]PD1!$C$72</f>
        <v>463.34413008181451</v>
      </c>
      <c r="F39" s="392">
        <f xml:space="preserve"> F38 * [78]PD1!$C$72</f>
        <v>7195.1844630946325</v>
      </c>
      <c r="G39" s="392">
        <f xml:space="preserve"> G38 * [78]PD1!$C$72</f>
        <v>5726.7931626521904</v>
      </c>
      <c r="H39" s="392">
        <f xml:space="preserve"> H38 * [78]PD1!$C$72</f>
        <v>1540.149871566407</v>
      </c>
      <c r="I39" s="378">
        <f xml:space="preserve"> I38 * [78]PD1!$C$72</f>
        <v>1456.5112705180577</v>
      </c>
      <c r="J39" s="378">
        <f xml:space="preserve"> J38 * [78]PD1!$C$72</f>
        <v>0</v>
      </c>
      <c r="K39" s="359">
        <f>IFERROR(SUM(E39:J39),0)</f>
        <v>16381.982897913103</v>
      </c>
      <c r="L39" s="387"/>
      <c r="M39" s="379" t="s">
        <v>1080</v>
      </c>
      <c r="N39" s="371"/>
      <c r="O39" s="379"/>
      <c r="P39" s="323"/>
      <c r="Q39" s="323"/>
      <c r="R39" s="356" t="s">
        <v>1497</v>
      </c>
      <c r="S39" s="377" t="s">
        <v>169</v>
      </c>
      <c r="T39" s="377">
        <v>3</v>
      </c>
      <c r="U39" s="392" t="s">
        <v>542</v>
      </c>
      <c r="V39" s="392" t="s">
        <v>544</v>
      </c>
      <c r="W39" s="392" t="s">
        <v>546</v>
      </c>
      <c r="X39" s="392" t="s">
        <v>548</v>
      </c>
      <c r="Y39" s="378" t="s">
        <v>550</v>
      </c>
      <c r="Z39" s="381" t="s">
        <v>552</v>
      </c>
      <c r="AA39" s="359" t="s">
        <v>554</v>
      </c>
      <c r="AB39" s="387"/>
      <c r="AC39" s="379" t="s">
        <v>1080</v>
      </c>
      <c r="AD39" s="323"/>
      <c r="AE39" s="379"/>
      <c r="AF39" s="328"/>
    </row>
    <row r="40" spans="1:32" ht="15" customHeight="1" thickTop="1" thickBot="1">
      <c r="A40" s="323"/>
      <c r="B40" s="382"/>
      <c r="C40" s="364"/>
      <c r="D40" s="364"/>
      <c r="E40" s="395"/>
      <c r="F40" s="395"/>
      <c r="G40" s="395"/>
      <c r="H40" s="395"/>
      <c r="I40" s="395"/>
      <c r="J40" s="395"/>
      <c r="K40" s="395"/>
      <c r="L40" s="388"/>
      <c r="M40" s="364"/>
      <c r="N40" s="389"/>
      <c r="O40" s="364"/>
      <c r="P40" s="323"/>
      <c r="Q40" s="323"/>
      <c r="R40" s="382"/>
      <c r="S40" s="364"/>
      <c r="T40" s="364"/>
      <c r="U40" s="395"/>
      <c r="V40" s="395"/>
      <c r="W40" s="395"/>
      <c r="X40" s="395"/>
      <c r="Y40" s="395"/>
      <c r="Z40" s="395"/>
      <c r="AA40" s="395"/>
      <c r="AB40" s="388"/>
      <c r="AC40" s="364"/>
      <c r="AD40" s="323"/>
      <c r="AE40" s="364"/>
      <c r="AF40" s="328"/>
    </row>
    <row r="41" spans="1:32" ht="60" customHeight="1" thickTop="1" thickBot="1">
      <c r="A41" s="323"/>
      <c r="B41" s="334" t="s">
        <v>1498</v>
      </c>
      <c r="C41" s="335"/>
      <c r="D41" s="335"/>
      <c r="E41" s="396"/>
      <c r="F41" s="396"/>
      <c r="G41" s="396"/>
      <c r="H41" s="396"/>
      <c r="I41" s="396"/>
      <c r="J41" s="396"/>
      <c r="K41" s="396"/>
      <c r="L41" s="364"/>
      <c r="M41" s="335"/>
      <c r="N41" s="367"/>
      <c r="O41" s="335"/>
      <c r="P41" s="323"/>
      <c r="Q41" s="323"/>
      <c r="R41" s="334" t="s">
        <v>1498</v>
      </c>
      <c r="S41" s="335"/>
      <c r="T41" s="335"/>
      <c r="U41" s="396"/>
      <c r="V41" s="396"/>
      <c r="W41" s="396"/>
      <c r="X41" s="396"/>
      <c r="Y41" s="396"/>
      <c r="Z41" s="396"/>
      <c r="AA41" s="396"/>
      <c r="AB41" s="364"/>
      <c r="AC41" s="335"/>
      <c r="AD41" s="323"/>
      <c r="AE41" s="335"/>
      <c r="AF41" s="328"/>
    </row>
    <row r="42" spans="1:32" ht="60" customHeight="1" thickTop="1">
      <c r="A42" s="323"/>
      <c r="B42" s="339" t="s">
        <v>1499</v>
      </c>
      <c r="C42" s="340" t="s">
        <v>169</v>
      </c>
      <c r="D42" s="340">
        <v>3</v>
      </c>
      <c r="E42" s="341">
        <f xml:space="preserve"> E38 * [78]PD1!$C$62</f>
        <v>542.44180785426511</v>
      </c>
      <c r="F42" s="341">
        <f xml:space="preserve"> F38 * [78]PD1!$C$62</f>
        <v>8423.4775291462302</v>
      </c>
      <c r="G42" s="341">
        <f xml:space="preserve"> G38 * [78]PD1!$C$62</f>
        <v>6704.4165117792245</v>
      </c>
      <c r="H42" s="341">
        <f xml:space="preserve"> H38 * [78]PD1!$C$62</f>
        <v>1803.0695253471295</v>
      </c>
      <c r="I42" s="341">
        <f xml:space="preserve"> I38 * [78]PD1!$C$62</f>
        <v>1705.1529423722741</v>
      </c>
      <c r="J42" s="341">
        <f xml:space="preserve"> J38 * [78]PD1!$C$62</f>
        <v>0</v>
      </c>
      <c r="K42" s="342">
        <f>IFERROR(SUM(E42:J42),0)</f>
        <v>19178.558316499126</v>
      </c>
      <c r="L42" s="387"/>
      <c r="M42" s="344" t="s">
        <v>1071</v>
      </c>
      <c r="N42" s="345"/>
      <c r="O42" s="344"/>
      <c r="P42" s="323"/>
      <c r="Q42" s="323"/>
      <c r="R42" s="339" t="s">
        <v>1499</v>
      </c>
      <c r="S42" s="340" t="s">
        <v>169</v>
      </c>
      <c r="T42" s="340">
        <v>3</v>
      </c>
      <c r="U42" s="341" t="s">
        <v>556</v>
      </c>
      <c r="V42" s="341" t="s">
        <v>558</v>
      </c>
      <c r="W42" s="341" t="s">
        <v>560</v>
      </c>
      <c r="X42" s="341" t="s">
        <v>562</v>
      </c>
      <c r="Y42" s="341" t="s">
        <v>564</v>
      </c>
      <c r="Z42" s="347" t="s">
        <v>566</v>
      </c>
      <c r="AA42" s="342" t="s">
        <v>568</v>
      </c>
      <c r="AB42" s="387"/>
      <c r="AC42" s="344" t="s">
        <v>1071</v>
      </c>
      <c r="AD42" s="323"/>
      <c r="AE42" s="344"/>
      <c r="AF42" s="328"/>
    </row>
    <row r="43" spans="1:32" ht="60" customHeight="1" thickBot="1">
      <c r="A43" s="323"/>
      <c r="B43" s="356" t="s">
        <v>1500</v>
      </c>
      <c r="C43" s="377" t="s">
        <v>169</v>
      </c>
      <c r="D43" s="377">
        <v>3</v>
      </c>
      <c r="E43" s="392">
        <f xml:space="preserve"> E39 * [78]PD1!$C$67</f>
        <v>559.01080584561441</v>
      </c>
      <c r="F43" s="392">
        <f xml:space="preserve"> F39 * [78]PD1!$C$67</f>
        <v>8680.7744045708787</v>
      </c>
      <c r="G43" s="392">
        <f xml:space="preserve"> G39 * [78]PD1!$C$67</f>
        <v>6909.2043104119666</v>
      </c>
      <c r="H43" s="392">
        <f xml:space="preserve"> H39 * [78]PD1!$C$67</f>
        <v>1858.1446595111361</v>
      </c>
      <c r="I43" s="378">
        <f xml:space="preserve"> I39 * [78]PD1!$C$67</f>
        <v>1757.2371941169336</v>
      </c>
      <c r="J43" s="378">
        <f xml:space="preserve"> J39 * [78]PD1!$C$67</f>
        <v>0</v>
      </c>
      <c r="K43" s="359">
        <f>IFERROR(SUM(E43:J43),0)</f>
        <v>19764.371374456528</v>
      </c>
      <c r="L43" s="387"/>
      <c r="M43" s="379" t="s">
        <v>1089</v>
      </c>
      <c r="N43" s="371"/>
      <c r="O43" s="379"/>
      <c r="P43" s="323"/>
      <c r="Q43" s="323"/>
      <c r="R43" s="356" t="s">
        <v>1500</v>
      </c>
      <c r="S43" s="377" t="s">
        <v>169</v>
      </c>
      <c r="T43" s="377">
        <v>3</v>
      </c>
      <c r="U43" s="392" t="s">
        <v>570</v>
      </c>
      <c r="V43" s="392" t="s">
        <v>572</v>
      </c>
      <c r="W43" s="392" t="s">
        <v>574</v>
      </c>
      <c r="X43" s="392" t="s">
        <v>576</v>
      </c>
      <c r="Y43" s="378" t="s">
        <v>578</v>
      </c>
      <c r="Z43" s="381" t="s">
        <v>580</v>
      </c>
      <c r="AA43" s="359" t="s">
        <v>582</v>
      </c>
      <c r="AB43" s="387"/>
      <c r="AC43" s="379" t="s">
        <v>1089</v>
      </c>
      <c r="AD43" s="323"/>
      <c r="AE43" s="379"/>
      <c r="AF43" s="328"/>
    </row>
    <row r="44" spans="1:32" ht="60" customHeight="1" thickTop="1">
      <c r="A44" s="322"/>
      <c r="B44" s="322"/>
      <c r="C44" s="322"/>
      <c r="D44" s="322"/>
      <c r="E44" s="322"/>
      <c r="F44" s="322"/>
      <c r="G44" s="322"/>
      <c r="H44" s="322"/>
      <c r="I44" s="322"/>
      <c r="J44" s="322"/>
      <c r="K44" s="322"/>
      <c r="L44" s="322"/>
      <c r="M44" s="322"/>
      <c r="N44" s="322"/>
      <c r="O44" s="322"/>
      <c r="P44" s="322"/>
      <c r="Q44" s="322"/>
      <c r="R44" s="322"/>
      <c r="S44" s="322"/>
      <c r="T44" s="322"/>
      <c r="U44" s="322"/>
      <c r="V44" s="322"/>
      <c r="W44" s="322"/>
      <c r="X44" s="322"/>
      <c r="Y44" s="322"/>
      <c r="Z44" s="322"/>
      <c r="AA44" s="322"/>
      <c r="AB44" s="322"/>
      <c r="AC44" s="322"/>
      <c r="AD44" s="322"/>
      <c r="AE44" s="322"/>
    </row>
  </sheetData>
  <sheetProtection algorithmName="SHA-512" hashValue="ZNJON1giKK+CqbrUoZntRHIr9qbl5XoUgs1Cz5lUiOCQGOh6s8xG2H1/PQwDfLQ3CgmiqHEffh5nYcwhQnjDCg==" saltValue="P9eVDAWGmuIkLubPkWsCOg==" spinCount="100000" sheet="1" formatCells="0" formatColumns="0" formatRows="0" insertHyperlinks="0" sort="0" autoFilter="0" pivotTables="0"/>
  <mergeCells count="11">
    <mergeCell ref="R5:R6"/>
    <mergeCell ref="B5:B6"/>
    <mergeCell ref="C5:C6"/>
    <mergeCell ref="D5:D6"/>
    <mergeCell ref="M5:M6"/>
    <mergeCell ref="O5:O6"/>
    <mergeCell ref="S5:S6"/>
    <mergeCell ref="T5:T6"/>
    <mergeCell ref="AC5:AC6"/>
    <mergeCell ref="AE5:AE6"/>
    <mergeCell ref="U6:AA6"/>
  </mergeCells>
  <pageMargins left="0.7" right="0.7" top="0.75" bottom="0.75" header="0.3" footer="0.3"/>
  <pageSetup paperSize="9" scale="31" fitToHeight="0" orientation="landscape"/>
  <rowBreaks count="4" manualBreakCount="4">
    <brk id="20" max="15" man="1"/>
    <brk id="20" min="17" max="31" man="1"/>
    <brk id="39" max="15" man="1"/>
    <brk id="39" min="17" max="3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905E8-158C-4B6F-8A35-02ACD92F3F23}">
  <sheetPr>
    <tabColor rgb="FF0070C0"/>
  </sheetPr>
  <dimension ref="A1:O18"/>
  <sheetViews>
    <sheetView tabSelected="1" workbookViewId="0">
      <selection activeCell="H15" sqref="H15"/>
    </sheetView>
  </sheetViews>
  <sheetFormatPr defaultColWidth="12.1640625" defaultRowHeight="20.25" customHeight="1"/>
  <cols>
    <col min="1" max="1" width="3.5" style="400" customWidth="1"/>
    <col min="2" max="2" width="65.5" style="400" customWidth="1"/>
    <col min="3" max="4" width="10.6640625" style="400" customWidth="1"/>
    <col min="5" max="5" width="18.1640625" style="400" customWidth="1"/>
    <col min="6" max="6" width="5.5" style="400" customWidth="1"/>
    <col min="7" max="7" width="16.1640625" style="400" customWidth="1"/>
    <col min="8" max="9" width="12.1640625" style="400" customWidth="1"/>
    <col min="10" max="10" width="70.1640625" style="400" bestFit="1" customWidth="1"/>
    <col min="11" max="12" width="12.1640625" style="400" customWidth="1"/>
    <col min="13" max="13" width="22.1640625" style="400" customWidth="1"/>
    <col min="14" max="14" width="4.83203125" style="400" customWidth="1"/>
    <col min="15" max="671" width="12.1640625" style="400" customWidth="1"/>
    <col min="672" max="16384" width="12.1640625" style="400"/>
  </cols>
  <sheetData>
    <row r="1" spans="1:15" s="398" customFormat="1" ht="18.75" customHeight="1">
      <c r="A1" s="397"/>
      <c r="B1" s="430" t="s">
        <v>1501</v>
      </c>
      <c r="C1" s="437"/>
      <c r="D1" s="437"/>
      <c r="E1" s="437"/>
      <c r="F1" s="437"/>
      <c r="G1" s="437"/>
      <c r="H1" s="397"/>
      <c r="I1" s="397"/>
      <c r="J1" s="430" t="s">
        <v>1455</v>
      </c>
      <c r="K1" s="437"/>
      <c r="L1" s="437"/>
      <c r="M1" s="437"/>
      <c r="N1" s="437"/>
      <c r="O1" s="437"/>
    </row>
    <row r="2" spans="1:15" s="398" customFormat="1" ht="20.25" customHeight="1">
      <c r="A2" s="397"/>
      <c r="B2" s="430" t="str">
        <f ca="1">INDIRECT("Validation!B5")</f>
        <v>BRL</v>
      </c>
      <c r="C2" s="437"/>
      <c r="D2" s="437"/>
      <c r="E2" s="437"/>
      <c r="F2" s="437"/>
      <c r="G2" s="437"/>
      <c r="H2" s="397"/>
      <c r="I2" s="397"/>
      <c r="J2" s="397"/>
      <c r="K2" s="397"/>
      <c r="L2" s="397"/>
      <c r="M2" s="397"/>
      <c r="N2" s="397"/>
      <c r="O2" s="397"/>
    </row>
    <row r="3" spans="1:15" ht="20.25" customHeight="1">
      <c r="A3" s="399"/>
      <c r="B3" s="431" t="s">
        <v>1502</v>
      </c>
      <c r="C3" s="437"/>
      <c r="D3" s="437"/>
      <c r="E3" s="437"/>
      <c r="F3" s="437"/>
      <c r="G3" s="437"/>
      <c r="H3" s="399"/>
      <c r="I3" s="399"/>
      <c r="J3" s="431" t="s">
        <v>1502</v>
      </c>
      <c r="K3" s="437"/>
      <c r="L3" s="437"/>
      <c r="M3" s="437"/>
      <c r="N3" s="437"/>
      <c r="O3" s="399"/>
    </row>
    <row r="4" spans="1:15" ht="20.25" customHeight="1" thickBot="1">
      <c r="A4" s="399"/>
      <c r="B4" s="399"/>
      <c r="C4" s="399"/>
      <c r="D4" s="399"/>
      <c r="E4" s="399"/>
      <c r="F4" s="399"/>
      <c r="G4" s="399"/>
      <c r="H4" s="399"/>
      <c r="I4" s="399"/>
      <c r="J4" s="399"/>
      <c r="K4" s="399"/>
      <c r="L4" s="399"/>
      <c r="M4" s="399"/>
      <c r="N4" s="399"/>
      <c r="O4" s="399"/>
    </row>
    <row r="5" spans="1:15" ht="32.25" customHeight="1" thickBot="1">
      <c r="A5" s="399"/>
      <c r="B5" s="401" t="s">
        <v>1503</v>
      </c>
      <c r="C5" s="402" t="s">
        <v>1458</v>
      </c>
      <c r="D5" s="402" t="s">
        <v>1459</v>
      </c>
      <c r="E5" s="403" t="s">
        <v>1504</v>
      </c>
      <c r="F5" s="399"/>
      <c r="G5" s="404" t="s">
        <v>1465</v>
      </c>
      <c r="H5" s="399"/>
      <c r="I5" s="399"/>
      <c r="J5" s="401" t="s">
        <v>1503</v>
      </c>
      <c r="K5" s="402" t="s">
        <v>1458</v>
      </c>
      <c r="L5" s="402" t="s">
        <v>1459</v>
      </c>
      <c r="M5" s="403" t="s">
        <v>1504</v>
      </c>
      <c r="N5" s="399"/>
      <c r="O5" s="399"/>
    </row>
    <row r="6" spans="1:15" ht="20.25" customHeight="1" thickBot="1">
      <c r="A6" s="399"/>
      <c r="B6" s="399"/>
      <c r="C6" s="399"/>
      <c r="D6" s="399"/>
      <c r="E6" s="399"/>
      <c r="F6" s="399"/>
      <c r="G6" s="399"/>
      <c r="H6" s="399"/>
      <c r="I6" s="399"/>
      <c r="J6" s="399"/>
      <c r="K6" s="399"/>
      <c r="L6" s="399"/>
      <c r="M6" s="399"/>
      <c r="N6" s="399"/>
      <c r="O6" s="399"/>
    </row>
    <row r="7" spans="1:15" ht="20.25" customHeight="1">
      <c r="A7" s="399"/>
      <c r="B7" s="405" t="s">
        <v>1505</v>
      </c>
      <c r="C7" s="406" t="s">
        <v>169</v>
      </c>
      <c r="D7" s="406">
        <v>3</v>
      </c>
      <c r="E7" s="407">
        <f>Outputs!F46</f>
        <v>299.567586584048</v>
      </c>
      <c r="F7" s="408"/>
      <c r="G7" s="409" t="s">
        <v>1506</v>
      </c>
      <c r="H7" s="408"/>
      <c r="I7" s="408"/>
      <c r="J7" s="405" t="s">
        <v>1505</v>
      </c>
      <c r="K7" s="406" t="s">
        <v>169</v>
      </c>
      <c r="L7" s="406">
        <v>3</v>
      </c>
      <c r="M7" s="410" t="s">
        <v>1507</v>
      </c>
      <c r="N7" s="408"/>
      <c r="O7" s="408"/>
    </row>
    <row r="8" spans="1:15" ht="20.25" customHeight="1">
      <c r="A8" s="399"/>
      <c r="B8" s="411" t="s">
        <v>1508</v>
      </c>
      <c r="C8" s="412" t="s">
        <v>169</v>
      </c>
      <c r="D8" s="412">
        <v>3</v>
      </c>
      <c r="E8" s="413">
        <f>Outputs!F47</f>
        <v>5885.3300420589139</v>
      </c>
      <c r="F8" s="408"/>
      <c r="G8" s="414" t="s">
        <v>1509</v>
      </c>
      <c r="H8" s="408"/>
      <c r="I8" s="408"/>
      <c r="J8" s="411" t="s">
        <v>1508</v>
      </c>
      <c r="K8" s="412" t="s">
        <v>169</v>
      </c>
      <c r="L8" s="412">
        <v>3</v>
      </c>
      <c r="M8" s="415" t="s">
        <v>1510</v>
      </c>
      <c r="N8" s="408"/>
      <c r="O8" s="408"/>
    </row>
    <row r="9" spans="1:15" ht="20.25" customHeight="1">
      <c r="A9" s="399"/>
      <c r="B9" s="411" t="s">
        <v>1511</v>
      </c>
      <c r="C9" s="412" t="s">
        <v>169</v>
      </c>
      <c r="D9" s="412">
        <v>3</v>
      </c>
      <c r="E9" s="413">
        <f>Outputs!F48</f>
        <v>4701.5827763226025</v>
      </c>
      <c r="F9" s="408"/>
      <c r="G9" s="414" t="s">
        <v>1512</v>
      </c>
      <c r="H9" s="408"/>
      <c r="I9" s="408"/>
      <c r="J9" s="411" t="s">
        <v>1511</v>
      </c>
      <c r="K9" s="412" t="s">
        <v>169</v>
      </c>
      <c r="L9" s="412">
        <v>3</v>
      </c>
      <c r="M9" s="415" t="s">
        <v>1513</v>
      </c>
      <c r="N9" s="408"/>
      <c r="O9" s="408"/>
    </row>
    <row r="10" spans="1:15" ht="20.25" customHeight="1">
      <c r="A10" s="399"/>
      <c r="B10" s="411" t="s">
        <v>1514</v>
      </c>
      <c r="C10" s="412" t="s">
        <v>169</v>
      </c>
      <c r="D10" s="412">
        <v>3</v>
      </c>
      <c r="E10" s="413">
        <f>Outputs!F49</f>
        <v>1474.4944304468647</v>
      </c>
      <c r="F10" s="408"/>
      <c r="G10" s="414" t="s">
        <v>1515</v>
      </c>
      <c r="H10" s="408"/>
      <c r="I10" s="408"/>
      <c r="J10" s="411" t="s">
        <v>1514</v>
      </c>
      <c r="K10" s="412" t="s">
        <v>169</v>
      </c>
      <c r="L10" s="412">
        <v>3</v>
      </c>
      <c r="M10" s="415" t="s">
        <v>1516</v>
      </c>
      <c r="N10" s="408"/>
      <c r="O10" s="408"/>
    </row>
    <row r="11" spans="1:15" ht="20.25" customHeight="1">
      <c r="A11" s="399"/>
      <c r="B11" s="411" t="s">
        <v>1517</v>
      </c>
      <c r="C11" s="412" t="s">
        <v>169</v>
      </c>
      <c r="D11" s="412">
        <v>3</v>
      </c>
      <c r="E11" s="413">
        <f>Outputs!F50</f>
        <v>1583.5591606586217</v>
      </c>
      <c r="F11" s="408"/>
      <c r="G11" s="414" t="s">
        <v>1518</v>
      </c>
      <c r="H11" s="408"/>
      <c r="I11" s="408"/>
      <c r="J11" s="411" t="s">
        <v>1517</v>
      </c>
      <c r="K11" s="412" t="s">
        <v>169</v>
      </c>
      <c r="L11" s="412">
        <v>3</v>
      </c>
      <c r="M11" s="415" t="s">
        <v>1519</v>
      </c>
      <c r="N11" s="408"/>
      <c r="O11" s="408"/>
    </row>
    <row r="12" spans="1:15" ht="20.25" customHeight="1">
      <c r="A12" s="399"/>
      <c r="B12" s="411" t="s">
        <v>1520</v>
      </c>
      <c r="C12" s="412" t="s">
        <v>169</v>
      </c>
      <c r="D12" s="412">
        <v>3</v>
      </c>
      <c r="E12" s="413">
        <f>Outputs!F51</f>
        <v>0</v>
      </c>
      <c r="F12" s="408"/>
      <c r="G12" s="414" t="s">
        <v>1521</v>
      </c>
      <c r="H12" s="408"/>
      <c r="I12" s="408"/>
      <c r="J12" s="411" t="s">
        <v>1520</v>
      </c>
      <c r="K12" s="412" t="s">
        <v>169</v>
      </c>
      <c r="L12" s="412">
        <v>3</v>
      </c>
      <c r="M12" s="415" t="s">
        <v>1522</v>
      </c>
      <c r="N12" s="408"/>
      <c r="O12" s="408"/>
    </row>
    <row r="13" spans="1:15" ht="20.25" customHeight="1">
      <c r="A13" s="399"/>
      <c r="B13" s="411" t="s">
        <v>1523</v>
      </c>
      <c r="C13" s="412" t="s">
        <v>169</v>
      </c>
      <c r="D13" s="412">
        <v>3</v>
      </c>
      <c r="E13" s="413">
        <f>Outputs!F54</f>
        <v>242.87422127021722</v>
      </c>
      <c r="F13" s="408"/>
      <c r="G13" s="414" t="s">
        <v>1524</v>
      </c>
      <c r="H13" s="408"/>
      <c r="I13" s="408"/>
      <c r="J13" s="411" t="s">
        <v>1523</v>
      </c>
      <c r="K13" s="412" t="s">
        <v>169</v>
      </c>
      <c r="L13" s="412">
        <v>3</v>
      </c>
      <c r="M13" s="415" t="s">
        <v>1525</v>
      </c>
      <c r="N13" s="408"/>
      <c r="O13" s="408"/>
    </row>
    <row r="14" spans="1:15" ht="20.25" customHeight="1">
      <c r="A14" s="399"/>
      <c r="B14" s="411" t="s">
        <v>1526</v>
      </c>
      <c r="C14" s="412" t="s">
        <v>169</v>
      </c>
      <c r="D14" s="412">
        <v>3</v>
      </c>
      <c r="E14" s="413">
        <f>Outputs!F55</f>
        <v>2538.1474870873144</v>
      </c>
      <c r="F14" s="408"/>
      <c r="G14" s="414" t="s">
        <v>1527</v>
      </c>
      <c r="H14" s="408"/>
      <c r="I14" s="408"/>
      <c r="J14" s="411" t="s">
        <v>1526</v>
      </c>
      <c r="K14" s="412" t="s">
        <v>169</v>
      </c>
      <c r="L14" s="412">
        <v>3</v>
      </c>
      <c r="M14" s="415" t="s">
        <v>1528</v>
      </c>
      <c r="N14" s="408"/>
      <c r="O14" s="408"/>
    </row>
    <row r="15" spans="1:15" ht="20.25" customHeight="1">
      <c r="A15" s="399"/>
      <c r="B15" s="411" t="s">
        <v>1529</v>
      </c>
      <c r="C15" s="412" t="s">
        <v>169</v>
      </c>
      <c r="D15" s="412">
        <v>3</v>
      </c>
      <c r="E15" s="413">
        <f>Outputs!F56</f>
        <v>2002.8337354566213</v>
      </c>
      <c r="F15" s="408"/>
      <c r="G15" s="414" t="s">
        <v>1530</v>
      </c>
      <c r="H15" s="408"/>
      <c r="I15" s="408"/>
      <c r="J15" s="411" t="s">
        <v>1529</v>
      </c>
      <c r="K15" s="412" t="s">
        <v>169</v>
      </c>
      <c r="L15" s="412">
        <v>3</v>
      </c>
      <c r="M15" s="415" t="s">
        <v>1531</v>
      </c>
      <c r="N15" s="408"/>
      <c r="O15" s="408"/>
    </row>
    <row r="16" spans="1:15" ht="20.25" customHeight="1">
      <c r="A16" s="399"/>
      <c r="B16" s="411" t="s">
        <v>1532</v>
      </c>
      <c r="C16" s="412" t="s">
        <v>169</v>
      </c>
      <c r="D16" s="412">
        <v>3</v>
      </c>
      <c r="E16" s="413">
        <f>Outputs!F57</f>
        <v>328.57509490026462</v>
      </c>
      <c r="F16" s="408"/>
      <c r="G16" s="414" t="s">
        <v>1533</v>
      </c>
      <c r="H16" s="408"/>
      <c r="I16" s="408"/>
      <c r="J16" s="411" t="s">
        <v>1532</v>
      </c>
      <c r="K16" s="412" t="s">
        <v>169</v>
      </c>
      <c r="L16" s="412">
        <v>3</v>
      </c>
      <c r="M16" s="415" t="s">
        <v>1534</v>
      </c>
      <c r="N16" s="408"/>
      <c r="O16" s="408"/>
    </row>
    <row r="17" spans="1:15" ht="20.25" customHeight="1">
      <c r="A17" s="399"/>
      <c r="B17" s="411" t="s">
        <v>1535</v>
      </c>
      <c r="C17" s="412" t="s">
        <v>169</v>
      </c>
      <c r="D17" s="412">
        <v>3</v>
      </c>
      <c r="E17" s="413">
        <f>Outputs!F58</f>
        <v>121.59378171365233</v>
      </c>
      <c r="F17" s="408"/>
      <c r="G17" s="414" t="s">
        <v>1536</v>
      </c>
      <c r="H17" s="408"/>
      <c r="I17" s="408"/>
      <c r="J17" s="411" t="s">
        <v>1535</v>
      </c>
      <c r="K17" s="412" t="s">
        <v>169</v>
      </c>
      <c r="L17" s="412">
        <v>3</v>
      </c>
      <c r="M17" s="415" t="s">
        <v>1537</v>
      </c>
      <c r="N17" s="408"/>
      <c r="O17" s="408"/>
    </row>
    <row r="18" spans="1:15" ht="20.25" customHeight="1" thickBot="1">
      <c r="A18" s="399"/>
      <c r="B18" s="416" t="s">
        <v>1538</v>
      </c>
      <c r="C18" s="417" t="s">
        <v>169</v>
      </c>
      <c r="D18" s="417">
        <v>3</v>
      </c>
      <c r="E18" s="418">
        <f>Outputs!F59</f>
        <v>0</v>
      </c>
      <c r="F18" s="408"/>
      <c r="G18" s="419" t="s">
        <v>1539</v>
      </c>
      <c r="H18" s="408"/>
      <c r="I18" s="408"/>
      <c r="J18" s="416" t="s">
        <v>1538</v>
      </c>
      <c r="K18" s="417" t="s">
        <v>169</v>
      </c>
      <c r="L18" s="417">
        <v>3</v>
      </c>
      <c r="M18" s="420" t="s">
        <v>1540</v>
      </c>
      <c r="N18" s="408"/>
      <c r="O18" s="408"/>
    </row>
  </sheetData>
  <sheetProtection algorithmName="SHA-512" hashValue="Q6phc3Ldywhe7CQHooMCQ8GpDS6Ua+PRfIfi2xnod1S0WVe1z1LNIXH1NCbyPukoOZIH4I3P9wV//ZPujZFQcg==" saltValue="SQJpYMvXZ7iwR+GALcEG2Q==" spinCount="100000" sheet="1" formatCells="0" formatColumns="0" formatRows="0" insertHyperlinks="0" sort="0" autoFilter="0" pivotTables="0"/>
  <mergeCells count="5">
    <mergeCell ref="B1:G1"/>
    <mergeCell ref="J1:O1"/>
    <mergeCell ref="B2:G2"/>
    <mergeCell ref="B3:G3"/>
    <mergeCell ref="J3:N3"/>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D9D38-C42E-4C38-BC9B-0503BE30AF1E}">
  <sheetPr>
    <pageSetUpPr fitToPage="1"/>
  </sheetPr>
  <dimension ref="A2:C20"/>
  <sheetViews>
    <sheetView zoomScale="80" zoomScaleNormal="80" workbookViewId="0"/>
  </sheetViews>
  <sheetFormatPr defaultRowHeight="9.9499999999999993"/>
  <cols>
    <col min="1" max="1" width="39.5" bestFit="1" customWidth="1"/>
    <col min="2" max="2" width="17" bestFit="1" customWidth="1"/>
  </cols>
  <sheetData>
    <row r="2" spans="1:3" ht="12.95">
      <c r="A2" s="174" t="s">
        <v>91</v>
      </c>
      <c r="B2" s="175" t="s">
        <v>92</v>
      </c>
      <c r="C2" s="176"/>
    </row>
    <row r="3" spans="1:3" ht="12.6">
      <c r="A3" s="177" t="s">
        <v>93</v>
      </c>
      <c r="B3" s="177" t="s">
        <v>94</v>
      </c>
      <c r="C3" s="177"/>
    </row>
    <row r="4" spans="1:3" ht="12.6">
      <c r="A4" s="177" t="s">
        <v>95</v>
      </c>
      <c r="B4" s="177" t="s">
        <v>96</v>
      </c>
      <c r="C4" s="177"/>
    </row>
    <row r="5" spans="1:3" ht="12.6">
      <c r="A5" s="177" t="s">
        <v>97</v>
      </c>
      <c r="B5" s="177" t="s">
        <v>98</v>
      </c>
      <c r="C5" s="177"/>
    </row>
    <row r="6" spans="1:3" ht="12.6">
      <c r="A6" s="177" t="s">
        <v>99</v>
      </c>
      <c r="B6" s="177" t="s">
        <v>100</v>
      </c>
      <c r="C6" s="177"/>
    </row>
    <row r="7" spans="1:3" ht="12.6">
      <c r="A7" s="177" t="s">
        <v>101</v>
      </c>
      <c r="B7" s="177" t="s">
        <v>102</v>
      </c>
      <c r="C7" s="177"/>
    </row>
    <row r="8" spans="1:3" ht="12.6">
      <c r="A8" s="177" t="s">
        <v>103</v>
      </c>
      <c r="B8" s="177" t="s">
        <v>104</v>
      </c>
      <c r="C8" s="177"/>
    </row>
    <row r="9" spans="1:3" ht="12.6">
      <c r="A9" s="177" t="s">
        <v>105</v>
      </c>
      <c r="B9" s="177" t="s">
        <v>106</v>
      </c>
      <c r="C9" s="177"/>
    </row>
    <row r="10" spans="1:3" ht="12.6">
      <c r="A10" s="177" t="s">
        <v>107</v>
      </c>
      <c r="B10" s="177" t="s">
        <v>108</v>
      </c>
      <c r="C10" s="177"/>
    </row>
    <row r="11" spans="1:3" ht="12.6">
      <c r="A11" s="177" t="s">
        <v>109</v>
      </c>
      <c r="B11" s="177" t="s">
        <v>110</v>
      </c>
      <c r="C11" s="177"/>
    </row>
    <row r="12" spans="1:3" ht="12.6">
      <c r="A12" s="177" t="s">
        <v>111</v>
      </c>
      <c r="B12" s="177" t="s">
        <v>112</v>
      </c>
      <c r="C12" s="177"/>
    </row>
    <row r="13" spans="1:3" ht="12.6">
      <c r="A13" s="177" t="s">
        <v>113</v>
      </c>
      <c r="B13" s="177" t="s">
        <v>114</v>
      </c>
      <c r="C13" s="177"/>
    </row>
    <row r="14" spans="1:3" ht="12.6">
      <c r="A14" s="177" t="s">
        <v>115</v>
      </c>
      <c r="B14" s="177" t="s">
        <v>116</v>
      </c>
      <c r="C14" s="177"/>
    </row>
    <row r="15" spans="1:3" ht="12.6">
      <c r="A15" s="177" t="s">
        <v>117</v>
      </c>
      <c r="B15" s="177" t="s">
        <v>118</v>
      </c>
      <c r="C15" s="177"/>
    </row>
    <row r="16" spans="1:3" ht="12.6">
      <c r="A16" s="177" t="s">
        <v>119</v>
      </c>
      <c r="B16" s="177" t="s">
        <v>120</v>
      </c>
      <c r="C16" s="177"/>
    </row>
    <row r="17" spans="1:3" ht="12.6">
      <c r="A17" s="177" t="s">
        <v>121</v>
      </c>
      <c r="B17" s="177" t="s">
        <v>122</v>
      </c>
      <c r="C17" s="177"/>
    </row>
    <row r="18" spans="1:3" ht="12.6">
      <c r="A18" s="177" t="s">
        <v>123</v>
      </c>
      <c r="B18" s="177" t="s">
        <v>124</v>
      </c>
      <c r="C18" s="177"/>
    </row>
    <row r="19" spans="1:3" ht="12.6">
      <c r="A19" s="177" t="s">
        <v>125</v>
      </c>
      <c r="B19" s="177" t="s">
        <v>126</v>
      </c>
      <c r="C19" s="177"/>
    </row>
    <row r="20" spans="1:3" ht="12.6">
      <c r="A20" s="177" t="s">
        <v>127</v>
      </c>
      <c r="B20" s="177" t="s">
        <v>128</v>
      </c>
      <c r="C20" s="177"/>
    </row>
  </sheetData>
  <pageMargins left="0.70866141732283472" right="0.70866141732283472" top="0.74803149606299213" bottom="0.74803149606299213" header="0.31496062992125984" footer="0.31496062992125984"/>
  <pageSetup paperSize="8" fitToHeight="0" orientation="landscape" r:id="rId1"/>
  <headerFooter>
    <oddHeader>&amp;L&amp;F&amp;C&amp;A</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D7B0A-C1B2-42D5-AED0-19181BF928E8}">
  <sheetPr>
    <pageSetUpPr fitToPage="1"/>
  </sheetPr>
  <dimension ref="A1:CW808"/>
  <sheetViews>
    <sheetView showGridLines="0" zoomScale="80" zoomScaleNormal="80" workbookViewId="0"/>
  </sheetViews>
  <sheetFormatPr defaultColWidth="0" defaultRowHeight="9.9499999999999993"/>
  <cols>
    <col min="1" max="1" width="36.83203125" style="47" customWidth="1"/>
    <col min="2" max="2" width="28.1640625" style="47" customWidth="1"/>
    <col min="3" max="3" width="23.1640625" style="47" customWidth="1"/>
    <col min="4" max="26" width="9.33203125" style="47" customWidth="1"/>
    <col min="27" max="55" width="9.1640625" style="47" hidden="1" customWidth="1"/>
    <col min="56" max="102" width="9.33203125" style="47" hidden="1" customWidth="1"/>
    <col min="103" max="16384" width="9.33203125" style="47" hidden="1"/>
  </cols>
  <sheetData>
    <row r="1" spans="1:101" s="1" customFormat="1" ht="30.95">
      <c r="A1" s="1" t="e">
        <f ca="1" xml:space="preserve"> RIGHT(CELL("filename", A1), LEN(CELL("filename", A1)) - SEARCH("]", CELL("filename", A1)))</f>
        <v>#VALUE!</v>
      </c>
    </row>
    <row r="5" spans="1:101" s="46" customFormat="1" ht="15.6">
      <c r="A5" s="8" t="s">
        <v>129</v>
      </c>
      <c r="B5" s="8"/>
      <c r="C5" s="8"/>
    </row>
    <row r="6" spans="1:101" ht="15.6">
      <c r="A6" s="49"/>
      <c r="B6" s="52"/>
      <c r="C6" s="51"/>
    </row>
    <row r="7" spans="1:101" ht="15.6">
      <c r="A7" s="8" t="s">
        <v>130</v>
      </c>
      <c r="B7" s="8" t="s">
        <v>131</v>
      </c>
      <c r="C7" s="8" t="s">
        <v>132</v>
      </c>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row>
    <row r="8" spans="1:101" ht="15.6">
      <c r="A8" s="49"/>
      <c r="B8" s="52"/>
      <c r="C8" s="51"/>
    </row>
    <row r="9" spans="1:101" ht="15.6">
      <c r="A9" s="49" t="e">
        <f ca="1">InpS!A1</f>
        <v>#VALUE!</v>
      </c>
      <c r="B9" s="52"/>
      <c r="C9" s="51"/>
    </row>
    <row r="10" spans="1:101" ht="15.6">
      <c r="A10" s="49"/>
      <c r="B10" s="52" t="str">
        <f>InpS!A8</f>
        <v>OTHER INPUTS</v>
      </c>
      <c r="C10" s="51"/>
    </row>
    <row r="11" spans="1:101" ht="15.6">
      <c r="A11" s="49"/>
      <c r="B11" s="52" t="str">
        <f>InpS!A16</f>
        <v>INDEXATION</v>
      </c>
      <c r="C11" s="51"/>
    </row>
    <row r="12" spans="1:101" ht="15.6">
      <c r="A12" s="49"/>
      <c r="B12" s="52" t="str">
        <f>InpS!A57</f>
        <v>RCV ADJUSTMENTS</v>
      </c>
      <c r="C12" s="51"/>
    </row>
    <row r="13" spans="1:101" ht="15.6">
      <c r="A13" s="49"/>
      <c r="B13" s="52"/>
      <c r="C13" s="51"/>
    </row>
    <row r="14" spans="1:101" ht="15.6">
      <c r="A14" s="49" t="e">
        <f ca="1">Time!A1</f>
        <v>#VALUE!</v>
      </c>
      <c r="B14" s="52"/>
      <c r="C14" s="51"/>
    </row>
    <row r="15" spans="1:101" ht="15.6">
      <c r="A15" s="49"/>
      <c r="B15" s="52"/>
      <c r="C15" s="51"/>
    </row>
    <row r="16" spans="1:101" ht="15.6">
      <c r="A16" s="49" t="e">
        <f ca="1">Indexation!A1</f>
        <v>#VALUE!</v>
      </c>
      <c r="B16" s="52"/>
      <c r="C16" s="51"/>
    </row>
    <row r="17" spans="1:3" ht="15.6">
      <c r="A17" s="49"/>
      <c r="B17" s="52" t="str">
        <f>Indexation!A8</f>
        <v>CPIH Monthly Index</v>
      </c>
      <c r="C17" s="51"/>
    </row>
    <row r="18" spans="1:3" ht="15.6">
      <c r="A18" s="49"/>
      <c r="B18" s="52" t="str">
        <f>Indexation!A69</f>
        <v>CPIH Index Calculations</v>
      </c>
      <c r="C18" s="51"/>
    </row>
    <row r="19" spans="1:3" ht="15.6">
      <c r="A19" s="49"/>
      <c r="B19" s="52" t="str">
        <f>Indexation!A85</f>
        <v>CPIH INFLATORS</v>
      </c>
      <c r="C19" s="51"/>
    </row>
    <row r="20" spans="1:3" ht="15.6">
      <c r="A20" s="49"/>
      <c r="B20" s="52"/>
      <c r="C20" s="51"/>
    </row>
    <row r="21" spans="1:3" ht="15.6">
      <c r="A21" s="49" t="e">
        <f ca="1">Calc!A1</f>
        <v>#VALUE!</v>
      </c>
      <c r="B21" s="52"/>
      <c r="C21" s="51"/>
    </row>
    <row r="22" spans="1:3" ht="15.6">
      <c r="A22" s="49"/>
      <c r="B22" s="52" t="str">
        <f>Calc!A8</f>
        <v>ADJUST DEFRA ACCELERATED PROGRAMME &amp; TRANSITION EXPENDITURE PROGRAMME ADJUSTMENTS TO 2017-18 FYA PRICES</v>
      </c>
      <c r="C22" s="51"/>
    </row>
    <row r="23" spans="1:3" ht="15.6">
      <c r="A23" s="49"/>
      <c r="B23" s="52" t="str">
        <f>Calc!A51</f>
        <v>ADJUST RECONCILIATION ADJUSTMENTS TO PR24 BASE YEAR (2022-23) FYA PRICES</v>
      </c>
      <c r="C23" s="51"/>
    </row>
    <row r="24" spans="1:3" ht="15.6">
      <c r="A24" s="49"/>
      <c r="B24" s="52" t="str">
        <f>Calc!$A$514</f>
        <v>RCV OPENING BALANCES AS AT 1 APRIL 2025 EXPRESSED IN PR24 BASE YEAR PRICES</v>
      </c>
      <c r="C24" s="51"/>
    </row>
    <row r="25" spans="1:3" ht="15.6">
      <c r="A25" s="49"/>
      <c r="B25" s="52" t="str">
        <f>Calc!$A$715</f>
        <v>RCV OPENING BALANCES AS AT 1 APRIL 2025 EXPRESSED IN FYE YEAR PRICES</v>
      </c>
      <c r="C25" s="51"/>
    </row>
    <row r="26" spans="1:3" ht="15.6">
      <c r="A26" s="49"/>
      <c r="B26" s="52"/>
      <c r="C26" s="51"/>
    </row>
    <row r="27" spans="1:3" ht="15.6">
      <c r="A27" s="49" t="e">
        <f ca="1">Outputs!A1</f>
        <v>#VALUE!</v>
      </c>
      <c r="B27" s="52"/>
      <c r="C27" s="51"/>
    </row>
    <row r="28" spans="1:3" ht="15.6">
      <c r="A28" s="49"/>
      <c r="B28" s="52" t="str">
        <f>Outputs!$A$8</f>
        <v>BUSINESS PLAN TABLE PD11</v>
      </c>
      <c r="C28" s="51"/>
    </row>
    <row r="29" spans="1:3" ht="15.6">
      <c r="A29" s="49"/>
      <c r="B29" s="52" t="str">
        <f>Outputs!$A$43</f>
        <v>VALUES FOR INPUT TO PR24 FINANCIAL MODEL (IN PR24 BASE YEAR (2022-23) FYA PRICES)</v>
      </c>
      <c r="C29" s="51"/>
    </row>
    <row r="30" spans="1:3" ht="15.6">
      <c r="A30" s="49"/>
      <c r="B30" s="52"/>
      <c r="C30" s="51"/>
    </row>
    <row r="31" spans="1:3" ht="15.6">
      <c r="A31" s="49"/>
      <c r="B31" s="52"/>
      <c r="C31" s="51"/>
    </row>
    <row r="32" spans="1:3" ht="15.6">
      <c r="A32" s="49"/>
      <c r="B32" s="52"/>
      <c r="C32" s="51"/>
    </row>
    <row r="33" spans="1:3" ht="15.6">
      <c r="A33" s="49"/>
      <c r="B33" s="52"/>
      <c r="C33" s="51"/>
    </row>
    <row r="34" spans="1:3" ht="15.6">
      <c r="A34" s="49"/>
      <c r="B34" s="52"/>
      <c r="C34" s="51"/>
    </row>
    <row r="35" spans="1:3" ht="15.6">
      <c r="A35" s="49"/>
      <c r="B35" s="52"/>
      <c r="C35" s="51"/>
    </row>
    <row r="36" spans="1:3" ht="15.6">
      <c r="A36" s="49"/>
      <c r="B36" s="52"/>
      <c r="C36" s="51"/>
    </row>
    <row r="37" spans="1:3" ht="15.6">
      <c r="A37" s="49"/>
      <c r="B37" s="52"/>
      <c r="C37" s="51"/>
    </row>
    <row r="38" spans="1:3" ht="15.6">
      <c r="A38" s="49"/>
      <c r="B38" s="52"/>
      <c r="C38" s="51"/>
    </row>
    <row r="39" spans="1:3" ht="15.6">
      <c r="A39" s="49"/>
      <c r="B39" s="52"/>
      <c r="C39" s="51"/>
    </row>
    <row r="40" spans="1:3" ht="15.6">
      <c r="A40" s="49"/>
      <c r="B40" s="52"/>
      <c r="C40" s="51"/>
    </row>
    <row r="41" spans="1:3" ht="15.6">
      <c r="A41" s="49"/>
      <c r="B41" s="52"/>
      <c r="C41" s="51"/>
    </row>
    <row r="42" spans="1:3" ht="15.6">
      <c r="A42" s="49"/>
      <c r="B42" s="52"/>
      <c r="C42" s="51"/>
    </row>
    <row r="43" spans="1:3" ht="15.6">
      <c r="A43" s="49"/>
      <c r="B43" s="52"/>
      <c r="C43" s="51"/>
    </row>
    <row r="44" spans="1:3" ht="15.6">
      <c r="A44" s="49"/>
      <c r="B44" s="52"/>
      <c r="C44" s="51"/>
    </row>
    <row r="45" spans="1:3" ht="15.6">
      <c r="A45" s="49"/>
      <c r="B45" s="52"/>
      <c r="C45" s="51"/>
    </row>
    <row r="46" spans="1:3" ht="15.6">
      <c r="A46" s="49"/>
      <c r="B46" s="52"/>
      <c r="C46" s="51"/>
    </row>
    <row r="47" spans="1:3" ht="15.6">
      <c r="A47" s="49"/>
      <c r="B47" s="52"/>
      <c r="C47" s="51"/>
    </row>
    <row r="48" spans="1:3" ht="15.6">
      <c r="A48" s="49"/>
      <c r="B48" s="52"/>
      <c r="C48" s="51"/>
    </row>
    <row r="49" spans="1:3" ht="15.6">
      <c r="A49" s="49"/>
      <c r="B49" s="52"/>
      <c r="C49" s="51"/>
    </row>
    <row r="50" spans="1:3" ht="15.6">
      <c r="A50" s="49"/>
      <c r="B50" s="52"/>
      <c r="C50" s="51"/>
    </row>
    <row r="51" spans="1:3" ht="15.6">
      <c r="A51" s="49"/>
      <c r="B51" s="52"/>
      <c r="C51" s="51"/>
    </row>
    <row r="52" spans="1:3" ht="15.6">
      <c r="A52" s="49"/>
      <c r="B52" s="52"/>
      <c r="C52" s="51"/>
    </row>
    <row r="53" spans="1:3" ht="15.6">
      <c r="A53" s="49"/>
      <c r="B53" s="52"/>
      <c r="C53" s="51"/>
    </row>
    <row r="54" spans="1:3" ht="15.6">
      <c r="A54" s="49"/>
      <c r="B54" s="52"/>
      <c r="C54" s="51"/>
    </row>
    <row r="55" spans="1:3" ht="15.6">
      <c r="A55" s="49"/>
      <c r="B55" s="52"/>
      <c r="C55" s="51"/>
    </row>
    <row r="56" spans="1:3" ht="15.6">
      <c r="A56" s="49"/>
      <c r="B56" s="52"/>
      <c r="C56" s="51"/>
    </row>
    <row r="57" spans="1:3" ht="15.6">
      <c r="A57" s="49"/>
      <c r="B57" s="52"/>
      <c r="C57" s="51"/>
    </row>
    <row r="58" spans="1:3" ht="15.6">
      <c r="A58" s="49"/>
      <c r="B58" s="52"/>
      <c r="C58" s="51"/>
    </row>
    <row r="59" spans="1:3" ht="15.6">
      <c r="A59" s="49"/>
      <c r="B59" s="52"/>
      <c r="C59" s="51"/>
    </row>
    <row r="60" spans="1:3" ht="15.6">
      <c r="A60" s="49"/>
      <c r="B60" s="52"/>
      <c r="C60" s="51"/>
    </row>
    <row r="61" spans="1:3" ht="15.6">
      <c r="A61" s="49"/>
      <c r="B61" s="52"/>
      <c r="C61" s="51"/>
    </row>
    <row r="62" spans="1:3" ht="15.6">
      <c r="A62" s="49"/>
      <c r="B62" s="52"/>
      <c r="C62" s="51"/>
    </row>
    <row r="63" spans="1:3" ht="15.6">
      <c r="A63" s="49"/>
      <c r="B63" s="52"/>
      <c r="C63" s="51"/>
    </row>
    <row r="64" spans="1:3" ht="15.6">
      <c r="A64" s="49"/>
      <c r="B64" s="52"/>
      <c r="C64" s="51"/>
    </row>
    <row r="65" spans="1:3" ht="15.6">
      <c r="A65" s="49"/>
      <c r="B65" s="52"/>
      <c r="C65" s="51"/>
    </row>
    <row r="66" spans="1:3" ht="15.6">
      <c r="A66" s="49"/>
      <c r="B66" s="52"/>
      <c r="C66" s="51"/>
    </row>
    <row r="67" spans="1:3" ht="15.6">
      <c r="A67" s="49"/>
      <c r="B67" s="52"/>
      <c r="C67" s="51"/>
    </row>
    <row r="68" spans="1:3" ht="15.6">
      <c r="A68" s="49"/>
      <c r="B68" s="52"/>
      <c r="C68" s="51"/>
    </row>
    <row r="69" spans="1:3" ht="15.6">
      <c r="A69" s="49"/>
      <c r="B69" s="52"/>
      <c r="C69" s="51"/>
    </row>
    <row r="70" spans="1:3" ht="15.6">
      <c r="A70" s="49"/>
      <c r="B70" s="52"/>
      <c r="C70" s="51"/>
    </row>
    <row r="71" spans="1:3" ht="15.6">
      <c r="A71" s="49"/>
      <c r="B71" s="52"/>
      <c r="C71" s="51"/>
    </row>
    <row r="72" spans="1:3" ht="15.6">
      <c r="A72" s="49"/>
      <c r="B72" s="52"/>
      <c r="C72" s="51"/>
    </row>
    <row r="73" spans="1:3" ht="15.6">
      <c r="A73" s="49"/>
      <c r="B73" s="52"/>
      <c r="C73" s="51"/>
    </row>
    <row r="74" spans="1:3" ht="15.6">
      <c r="A74" s="49"/>
      <c r="B74" s="52"/>
      <c r="C74" s="51"/>
    </row>
    <row r="75" spans="1:3" ht="15.6">
      <c r="A75" s="49"/>
      <c r="B75" s="52"/>
      <c r="C75" s="51"/>
    </row>
    <row r="76" spans="1:3" ht="15.6">
      <c r="A76" s="49"/>
      <c r="B76" s="52"/>
      <c r="C76" s="51"/>
    </row>
    <row r="77" spans="1:3" ht="15.6">
      <c r="A77" s="49"/>
      <c r="B77" s="52"/>
      <c r="C77" s="51"/>
    </row>
    <row r="78" spans="1:3" ht="15.6">
      <c r="A78" s="49"/>
      <c r="B78" s="52"/>
      <c r="C78" s="51"/>
    </row>
    <row r="79" spans="1:3" ht="15.6">
      <c r="A79" s="49"/>
      <c r="B79" s="52"/>
      <c r="C79" s="51"/>
    </row>
    <row r="80" spans="1:3" ht="15.6">
      <c r="A80" s="49"/>
      <c r="B80" s="52"/>
      <c r="C80" s="51"/>
    </row>
    <row r="81" spans="1:3" ht="15.6">
      <c r="A81" s="49"/>
      <c r="B81" s="52"/>
      <c r="C81" s="51"/>
    </row>
    <row r="82" spans="1:3" ht="15.6">
      <c r="A82" s="49"/>
      <c r="B82" s="52"/>
      <c r="C82" s="51"/>
    </row>
    <row r="83" spans="1:3" ht="15.6">
      <c r="A83" s="49"/>
      <c r="B83" s="52"/>
      <c r="C83" s="51"/>
    </row>
    <row r="84" spans="1:3" ht="15.6">
      <c r="A84" s="49"/>
      <c r="B84" s="52"/>
      <c r="C84" s="51"/>
    </row>
    <row r="85" spans="1:3" ht="15.6">
      <c r="A85" s="49"/>
      <c r="B85" s="52"/>
      <c r="C85" s="51"/>
    </row>
    <row r="86" spans="1:3" ht="15.6">
      <c r="A86" s="49"/>
      <c r="B86" s="52"/>
      <c r="C86" s="51"/>
    </row>
    <row r="87" spans="1:3" ht="15.6">
      <c r="A87" s="49"/>
      <c r="B87" s="52"/>
      <c r="C87" s="51"/>
    </row>
    <row r="88" spans="1:3" ht="15.6">
      <c r="A88" s="49"/>
      <c r="B88" s="52"/>
      <c r="C88" s="51"/>
    </row>
    <row r="89" spans="1:3" ht="15.6">
      <c r="A89" s="49"/>
      <c r="B89" s="52"/>
      <c r="C89" s="51"/>
    </row>
    <row r="90" spans="1:3" ht="15.6">
      <c r="A90" s="49"/>
      <c r="B90" s="52"/>
      <c r="C90" s="51"/>
    </row>
    <row r="91" spans="1:3" ht="15.6">
      <c r="A91" s="49"/>
      <c r="B91" s="52"/>
      <c r="C91" s="51"/>
    </row>
    <row r="92" spans="1:3" ht="15.6">
      <c r="A92" s="49"/>
      <c r="B92" s="52"/>
      <c r="C92" s="51"/>
    </row>
    <row r="93" spans="1:3" ht="15.6">
      <c r="A93" s="49"/>
      <c r="B93" s="52"/>
      <c r="C93" s="51"/>
    </row>
    <row r="94" spans="1:3" ht="15.6">
      <c r="A94" s="49"/>
      <c r="B94" s="52"/>
      <c r="C94" s="51"/>
    </row>
    <row r="95" spans="1:3" ht="15.6">
      <c r="A95" s="49"/>
      <c r="B95" s="52"/>
      <c r="C95" s="51"/>
    </row>
    <row r="96" spans="1:3" ht="15.6">
      <c r="A96" s="49"/>
      <c r="B96" s="52"/>
      <c r="C96" s="51"/>
    </row>
    <row r="97" spans="1:3" ht="15.6">
      <c r="A97" s="49"/>
      <c r="B97" s="52"/>
      <c r="C97" s="51"/>
    </row>
    <row r="98" spans="1:3" ht="15.6">
      <c r="A98" s="49"/>
      <c r="B98" s="52"/>
      <c r="C98" s="51"/>
    </row>
    <row r="99" spans="1:3" ht="15.6">
      <c r="A99" s="49"/>
      <c r="B99" s="52"/>
      <c r="C99" s="51"/>
    </row>
    <row r="100" spans="1:3" ht="15.6">
      <c r="A100" s="49"/>
      <c r="B100" s="52"/>
      <c r="C100" s="51"/>
    </row>
    <row r="101" spans="1:3" ht="15.6">
      <c r="A101" s="49"/>
      <c r="B101" s="52"/>
      <c r="C101" s="51"/>
    </row>
    <row r="102" spans="1:3" ht="15.6">
      <c r="A102" s="49"/>
      <c r="B102" s="52"/>
      <c r="C102" s="51"/>
    </row>
    <row r="103" spans="1:3" ht="15.6">
      <c r="A103" s="49"/>
      <c r="B103" s="52"/>
      <c r="C103" s="51"/>
    </row>
    <row r="104" spans="1:3" ht="15.6">
      <c r="A104" s="49"/>
      <c r="B104" s="52"/>
      <c r="C104" s="51"/>
    </row>
    <row r="105" spans="1:3" ht="15.6">
      <c r="A105" s="49"/>
      <c r="B105" s="52"/>
      <c r="C105" s="51"/>
    </row>
    <row r="106" spans="1:3" ht="15.6">
      <c r="A106" s="49"/>
      <c r="B106" s="52"/>
      <c r="C106" s="51"/>
    </row>
    <row r="107" spans="1:3" ht="15.6">
      <c r="A107" s="49"/>
      <c r="B107" s="52"/>
      <c r="C107" s="51"/>
    </row>
    <row r="108" spans="1:3" ht="15.6">
      <c r="A108" s="49"/>
      <c r="B108" s="52"/>
      <c r="C108" s="51"/>
    </row>
    <row r="109" spans="1:3" ht="15.6">
      <c r="A109" s="49"/>
      <c r="B109" s="52"/>
      <c r="C109" s="51"/>
    </row>
    <row r="110" spans="1:3" ht="15.6">
      <c r="A110" s="49"/>
      <c r="B110" s="52"/>
      <c r="C110" s="51"/>
    </row>
    <row r="111" spans="1:3" ht="15.6">
      <c r="A111" s="49"/>
      <c r="B111" s="52"/>
      <c r="C111" s="51"/>
    </row>
    <row r="112" spans="1:3" ht="15.6">
      <c r="A112" s="49"/>
      <c r="B112" s="52"/>
      <c r="C112" s="51"/>
    </row>
    <row r="113" spans="1:3" ht="15.6">
      <c r="A113" s="49"/>
      <c r="B113" s="52"/>
      <c r="C113" s="51"/>
    </row>
    <row r="114" spans="1:3" ht="15.6">
      <c r="A114" s="49"/>
      <c r="B114" s="52"/>
      <c r="C114" s="51"/>
    </row>
    <row r="115" spans="1:3" ht="15.6">
      <c r="A115" s="49"/>
      <c r="B115" s="52"/>
      <c r="C115" s="51"/>
    </row>
    <row r="116" spans="1:3" ht="15.6">
      <c r="A116" s="49"/>
      <c r="B116" s="52"/>
      <c r="C116" s="51"/>
    </row>
    <row r="117" spans="1:3" ht="15.6">
      <c r="A117" s="49"/>
      <c r="B117" s="52"/>
      <c r="C117" s="51"/>
    </row>
    <row r="118" spans="1:3" ht="15.6">
      <c r="A118" s="49"/>
      <c r="B118" s="52"/>
      <c r="C118" s="51"/>
    </row>
    <row r="119" spans="1:3" ht="15.6">
      <c r="A119" s="49"/>
      <c r="B119" s="52"/>
      <c r="C119" s="51"/>
    </row>
    <row r="120" spans="1:3" ht="15.6">
      <c r="A120" s="49"/>
      <c r="B120" s="52"/>
      <c r="C120" s="51"/>
    </row>
    <row r="121" spans="1:3" ht="15.6">
      <c r="A121" s="49"/>
      <c r="B121" s="52"/>
      <c r="C121" s="51"/>
    </row>
    <row r="122" spans="1:3" ht="15.6">
      <c r="A122" s="49"/>
      <c r="B122" s="52"/>
      <c r="C122" s="51"/>
    </row>
    <row r="123" spans="1:3" ht="15.6">
      <c r="A123" s="49"/>
      <c r="B123" s="52"/>
      <c r="C123" s="51"/>
    </row>
    <row r="124" spans="1:3" ht="15.6">
      <c r="A124" s="49"/>
      <c r="B124" s="52"/>
      <c r="C124" s="51"/>
    </row>
    <row r="125" spans="1:3" ht="15.6">
      <c r="A125" s="49"/>
      <c r="B125" s="52"/>
      <c r="C125" s="51"/>
    </row>
    <row r="126" spans="1:3" ht="15.6">
      <c r="A126" s="49"/>
      <c r="B126" s="52"/>
      <c r="C126" s="51"/>
    </row>
    <row r="127" spans="1:3" ht="15.6">
      <c r="A127" s="49"/>
      <c r="B127" s="52"/>
      <c r="C127" s="51"/>
    </row>
    <row r="128" spans="1:3" ht="15.6">
      <c r="A128" s="49"/>
      <c r="B128" s="52"/>
      <c r="C128" s="51"/>
    </row>
    <row r="129" spans="1:3" ht="15.6">
      <c r="A129" s="49"/>
      <c r="B129" s="52"/>
      <c r="C129" s="51"/>
    </row>
    <row r="130" spans="1:3" ht="15.6">
      <c r="A130" s="49"/>
      <c r="B130" s="52"/>
      <c r="C130" s="51"/>
    </row>
    <row r="131" spans="1:3" ht="15.6">
      <c r="A131" s="49"/>
      <c r="B131" s="52"/>
      <c r="C131" s="51"/>
    </row>
    <row r="132" spans="1:3" ht="15.6">
      <c r="A132" s="49"/>
      <c r="B132" s="52"/>
      <c r="C132" s="51"/>
    </row>
    <row r="133" spans="1:3" ht="15.6">
      <c r="A133" s="49"/>
      <c r="B133" s="52"/>
      <c r="C133" s="51"/>
    </row>
    <row r="134" spans="1:3" ht="15.6">
      <c r="A134" s="49"/>
      <c r="B134" s="52"/>
      <c r="C134" s="51"/>
    </row>
    <row r="135" spans="1:3" ht="15.6">
      <c r="A135" s="49"/>
      <c r="B135" s="52"/>
      <c r="C135" s="51"/>
    </row>
    <row r="136" spans="1:3" ht="15.6">
      <c r="A136" s="49"/>
      <c r="B136" s="52"/>
      <c r="C136" s="51"/>
    </row>
    <row r="137" spans="1:3" ht="15.6">
      <c r="A137" s="49"/>
      <c r="B137" s="52"/>
      <c r="C137" s="51"/>
    </row>
    <row r="138" spans="1:3" ht="15.6">
      <c r="A138" s="49"/>
      <c r="B138" s="52"/>
      <c r="C138" s="51"/>
    </row>
    <row r="139" spans="1:3" ht="15.6">
      <c r="A139" s="49"/>
      <c r="B139" s="52"/>
      <c r="C139" s="51"/>
    </row>
    <row r="140" spans="1:3" ht="15.6">
      <c r="A140" s="49"/>
      <c r="B140" s="52"/>
      <c r="C140" s="51"/>
    </row>
    <row r="141" spans="1:3" ht="15.6">
      <c r="A141" s="49"/>
      <c r="B141" s="52"/>
      <c r="C141" s="51"/>
    </row>
    <row r="142" spans="1:3" ht="15.6">
      <c r="A142" s="49"/>
      <c r="B142" s="52"/>
      <c r="C142" s="51"/>
    </row>
    <row r="143" spans="1:3" ht="15.6">
      <c r="A143" s="49"/>
      <c r="B143" s="52"/>
      <c r="C143" s="51"/>
    </row>
    <row r="144" spans="1:3" ht="15.6">
      <c r="A144" s="49"/>
      <c r="B144" s="52"/>
      <c r="C144" s="51"/>
    </row>
    <row r="145" spans="1:3" ht="15.6">
      <c r="A145" s="49"/>
      <c r="B145" s="52"/>
      <c r="C145" s="51"/>
    </row>
    <row r="146" spans="1:3" ht="15.6">
      <c r="A146" s="49"/>
      <c r="B146" s="52"/>
      <c r="C146" s="51"/>
    </row>
    <row r="147" spans="1:3" ht="15.6">
      <c r="A147" s="49"/>
      <c r="B147" s="52"/>
      <c r="C147" s="51"/>
    </row>
    <row r="148" spans="1:3" ht="15.6">
      <c r="A148" s="49"/>
      <c r="B148" s="52"/>
      <c r="C148" s="51"/>
    </row>
    <row r="149" spans="1:3" ht="15.6">
      <c r="A149" s="49"/>
      <c r="B149" s="52"/>
      <c r="C149" s="51"/>
    </row>
    <row r="150" spans="1:3" ht="15.6">
      <c r="A150" s="49"/>
      <c r="B150" s="52"/>
      <c r="C150" s="51"/>
    </row>
    <row r="151" spans="1:3" ht="15.6">
      <c r="A151" s="49"/>
      <c r="B151" s="52"/>
      <c r="C151" s="51"/>
    </row>
    <row r="152" spans="1:3" ht="15.6">
      <c r="A152" s="49"/>
      <c r="B152" s="52"/>
      <c r="C152" s="51"/>
    </row>
    <row r="153" spans="1:3" ht="15.6">
      <c r="A153" s="49"/>
      <c r="B153" s="52"/>
      <c r="C153" s="51"/>
    </row>
    <row r="154" spans="1:3" ht="15.6">
      <c r="A154" s="49"/>
      <c r="B154" s="52"/>
      <c r="C154" s="51"/>
    </row>
    <row r="155" spans="1:3" ht="15.6">
      <c r="A155" s="49"/>
      <c r="B155" s="52"/>
      <c r="C155" s="51"/>
    </row>
    <row r="156" spans="1:3" ht="15.6">
      <c r="A156" s="49"/>
      <c r="B156" s="52"/>
      <c r="C156" s="51"/>
    </row>
    <row r="157" spans="1:3" ht="15.6">
      <c r="A157" s="49"/>
      <c r="B157" s="52"/>
      <c r="C157" s="51"/>
    </row>
    <row r="158" spans="1:3" ht="15.6">
      <c r="A158" s="49"/>
      <c r="B158" s="52"/>
      <c r="C158" s="51"/>
    </row>
    <row r="159" spans="1:3" ht="15.6">
      <c r="A159" s="49"/>
      <c r="B159" s="52"/>
      <c r="C159" s="51"/>
    </row>
    <row r="160" spans="1:3" ht="15.6">
      <c r="A160" s="49"/>
      <c r="B160" s="52"/>
      <c r="C160" s="51"/>
    </row>
    <row r="161" spans="1:3" ht="15.6">
      <c r="A161" s="49"/>
      <c r="B161" s="52"/>
      <c r="C161" s="51"/>
    </row>
    <row r="162" spans="1:3" ht="15.6">
      <c r="A162" s="49"/>
      <c r="B162" s="52"/>
      <c r="C162" s="51"/>
    </row>
    <row r="163" spans="1:3" ht="15.6">
      <c r="A163" s="49"/>
      <c r="B163" s="52"/>
      <c r="C163" s="51"/>
    </row>
    <row r="164" spans="1:3" ht="15.6">
      <c r="A164" s="49"/>
      <c r="B164" s="52"/>
      <c r="C164" s="51"/>
    </row>
    <row r="165" spans="1:3" ht="15.6">
      <c r="A165" s="49"/>
      <c r="B165" s="52"/>
      <c r="C165" s="51"/>
    </row>
    <row r="166" spans="1:3" ht="15.6">
      <c r="A166" s="49"/>
      <c r="B166" s="52"/>
      <c r="C166" s="51"/>
    </row>
    <row r="167" spans="1:3" ht="15.6">
      <c r="A167" s="49"/>
      <c r="B167" s="52"/>
      <c r="C167" s="51"/>
    </row>
    <row r="168" spans="1:3" ht="15.6">
      <c r="A168" s="49"/>
      <c r="B168" s="52"/>
      <c r="C168" s="51"/>
    </row>
    <row r="169" spans="1:3" ht="15.6">
      <c r="A169" s="49"/>
      <c r="B169" s="52"/>
      <c r="C169" s="51"/>
    </row>
    <row r="170" spans="1:3" ht="15.6">
      <c r="A170" s="49"/>
      <c r="B170" s="52"/>
      <c r="C170" s="51"/>
    </row>
    <row r="171" spans="1:3" ht="15.6">
      <c r="A171" s="49"/>
      <c r="B171" s="52"/>
      <c r="C171" s="51"/>
    </row>
    <row r="172" spans="1:3" ht="15.6">
      <c r="A172" s="49"/>
      <c r="B172" s="52"/>
      <c r="C172" s="51"/>
    </row>
    <row r="173" spans="1:3" ht="15.6">
      <c r="A173" s="49"/>
      <c r="B173" s="52"/>
      <c r="C173" s="51"/>
    </row>
    <row r="174" spans="1:3" ht="15.6">
      <c r="A174" s="49"/>
      <c r="B174" s="52"/>
      <c r="C174" s="51"/>
    </row>
    <row r="175" spans="1:3" ht="15.6">
      <c r="A175" s="49"/>
      <c r="B175" s="52"/>
      <c r="C175" s="51"/>
    </row>
    <row r="176" spans="1:3" ht="15.6">
      <c r="A176" s="49"/>
      <c r="B176" s="52"/>
      <c r="C176" s="51"/>
    </row>
    <row r="177" spans="1:3" ht="15.6">
      <c r="A177" s="49"/>
      <c r="B177" s="52"/>
      <c r="C177" s="51"/>
    </row>
    <row r="178" spans="1:3" ht="15.6">
      <c r="A178" s="49"/>
      <c r="B178" s="52"/>
      <c r="C178" s="51"/>
    </row>
    <row r="179" spans="1:3" ht="15.6">
      <c r="A179" s="49"/>
      <c r="B179" s="52"/>
      <c r="C179" s="51"/>
    </row>
    <row r="180" spans="1:3" ht="15.6">
      <c r="A180" s="49"/>
      <c r="B180" s="52"/>
      <c r="C180" s="51"/>
    </row>
    <row r="181" spans="1:3" ht="15.6">
      <c r="A181" s="49"/>
      <c r="B181" s="52"/>
      <c r="C181" s="51"/>
    </row>
    <row r="182" spans="1:3" ht="15.6">
      <c r="A182" s="49"/>
      <c r="B182" s="52"/>
      <c r="C182" s="51"/>
    </row>
    <row r="183" spans="1:3" ht="15.6">
      <c r="A183" s="49"/>
      <c r="B183" s="52"/>
      <c r="C183" s="51"/>
    </row>
    <row r="184" spans="1:3" ht="15.6">
      <c r="A184" s="49"/>
      <c r="B184" s="52"/>
      <c r="C184" s="51"/>
    </row>
    <row r="185" spans="1:3" ht="15.6">
      <c r="A185" s="49"/>
      <c r="B185" s="52"/>
      <c r="C185" s="51"/>
    </row>
    <row r="186" spans="1:3" ht="15.6">
      <c r="A186" s="49"/>
      <c r="B186" s="52"/>
      <c r="C186" s="51"/>
    </row>
    <row r="187" spans="1:3" ht="15.6">
      <c r="A187" s="49"/>
      <c r="B187" s="52"/>
      <c r="C187" s="51"/>
    </row>
    <row r="188" spans="1:3" ht="15.6">
      <c r="A188" s="49"/>
      <c r="B188" s="52"/>
      <c r="C188" s="51"/>
    </row>
    <row r="189" spans="1:3" ht="15.6">
      <c r="A189" s="49"/>
      <c r="B189" s="52"/>
      <c r="C189" s="51"/>
    </row>
    <row r="190" spans="1:3" ht="15.6">
      <c r="A190" s="49"/>
      <c r="B190" s="52"/>
      <c r="C190" s="51"/>
    </row>
    <row r="191" spans="1:3" ht="15.6">
      <c r="A191" s="49"/>
      <c r="B191" s="52"/>
      <c r="C191" s="51"/>
    </row>
    <row r="192" spans="1:3" ht="15.6">
      <c r="A192" s="49"/>
      <c r="B192" s="52"/>
      <c r="C192" s="51"/>
    </row>
    <row r="193" spans="1:3" ht="15.6">
      <c r="A193" s="49"/>
      <c r="B193" s="52"/>
      <c r="C193" s="51"/>
    </row>
    <row r="194" spans="1:3" ht="15.6">
      <c r="A194" s="49"/>
      <c r="B194" s="52"/>
      <c r="C194" s="51"/>
    </row>
    <row r="195" spans="1:3" ht="15.6">
      <c r="A195" s="49"/>
      <c r="B195" s="52"/>
      <c r="C195" s="51"/>
    </row>
    <row r="196" spans="1:3" ht="15.6">
      <c r="A196" s="49"/>
      <c r="B196" s="52"/>
      <c r="C196" s="51"/>
    </row>
    <row r="197" spans="1:3" ht="15.6">
      <c r="A197" s="49"/>
      <c r="B197" s="52"/>
      <c r="C197" s="51"/>
    </row>
    <row r="198" spans="1:3" ht="15.6">
      <c r="A198" s="49"/>
      <c r="B198" s="52"/>
      <c r="C198" s="51"/>
    </row>
    <row r="199" spans="1:3" ht="15.6">
      <c r="A199" s="49"/>
      <c r="B199" s="52"/>
      <c r="C199" s="51"/>
    </row>
    <row r="200" spans="1:3" ht="15.6">
      <c r="A200" s="49"/>
      <c r="B200" s="52"/>
      <c r="C200" s="51"/>
    </row>
    <row r="201" spans="1:3" ht="15.6">
      <c r="A201" s="49"/>
      <c r="B201" s="52"/>
      <c r="C201" s="51"/>
    </row>
    <row r="202" spans="1:3" ht="15.6">
      <c r="A202" s="49"/>
      <c r="B202" s="52"/>
      <c r="C202" s="51"/>
    </row>
    <row r="203" spans="1:3" ht="15.6">
      <c r="A203" s="49"/>
      <c r="B203" s="52"/>
      <c r="C203" s="51"/>
    </row>
    <row r="204" spans="1:3" ht="15.6">
      <c r="A204" s="49"/>
      <c r="B204" s="52"/>
      <c r="C204" s="51"/>
    </row>
    <row r="205" spans="1:3" ht="15.6">
      <c r="A205" s="49"/>
      <c r="B205" s="52"/>
      <c r="C205" s="51"/>
    </row>
    <row r="206" spans="1:3" ht="15.6">
      <c r="A206" s="49"/>
      <c r="B206" s="52"/>
      <c r="C206" s="51"/>
    </row>
    <row r="207" spans="1:3" ht="15.6">
      <c r="A207" s="49"/>
      <c r="B207" s="52"/>
      <c r="C207" s="51"/>
    </row>
    <row r="208" spans="1:3" ht="15.6">
      <c r="A208" s="49"/>
      <c r="B208" s="52"/>
      <c r="C208" s="51"/>
    </row>
    <row r="209" spans="1:3" ht="15.6">
      <c r="A209" s="49"/>
      <c r="B209" s="52"/>
      <c r="C209" s="51"/>
    </row>
    <row r="210" spans="1:3" ht="15.6">
      <c r="A210" s="49"/>
      <c r="B210" s="52"/>
      <c r="C210" s="51"/>
    </row>
    <row r="211" spans="1:3" ht="15.6">
      <c r="A211" s="49"/>
      <c r="B211" s="52"/>
      <c r="C211" s="51"/>
    </row>
    <row r="212" spans="1:3" ht="15.6">
      <c r="A212" s="49"/>
      <c r="B212" s="52"/>
      <c r="C212" s="51"/>
    </row>
    <row r="213" spans="1:3" ht="15.6">
      <c r="A213" s="49"/>
      <c r="B213" s="52"/>
      <c r="C213" s="51"/>
    </row>
    <row r="214" spans="1:3" ht="15.6">
      <c r="A214" s="49"/>
      <c r="B214" s="52"/>
      <c r="C214" s="51"/>
    </row>
    <row r="215" spans="1:3" ht="15.6">
      <c r="A215" s="49"/>
      <c r="B215" s="52"/>
      <c r="C215" s="51"/>
    </row>
    <row r="216" spans="1:3" ht="15.6">
      <c r="A216" s="49"/>
      <c r="B216" s="52"/>
      <c r="C216" s="51"/>
    </row>
    <row r="217" spans="1:3" ht="15.6">
      <c r="A217" s="49"/>
      <c r="B217" s="52"/>
      <c r="C217" s="51"/>
    </row>
    <row r="218" spans="1:3" ht="15.6">
      <c r="A218" s="49"/>
      <c r="B218" s="52"/>
      <c r="C218" s="51"/>
    </row>
    <row r="219" spans="1:3" ht="15.6">
      <c r="A219" s="49"/>
      <c r="B219" s="52"/>
      <c r="C219" s="51"/>
    </row>
    <row r="220" spans="1:3" ht="15.6">
      <c r="A220" s="49"/>
      <c r="B220" s="52"/>
      <c r="C220" s="51"/>
    </row>
    <row r="221" spans="1:3" ht="15.6">
      <c r="A221" s="49"/>
      <c r="B221" s="52"/>
      <c r="C221" s="51"/>
    </row>
    <row r="222" spans="1:3" ht="15.6">
      <c r="A222" s="49"/>
      <c r="B222" s="52"/>
      <c r="C222" s="51"/>
    </row>
    <row r="223" spans="1:3" ht="15.6">
      <c r="A223" s="49"/>
      <c r="B223" s="52"/>
      <c r="C223" s="51"/>
    </row>
    <row r="224" spans="1:3" ht="15.6">
      <c r="A224" s="49"/>
      <c r="B224" s="52"/>
      <c r="C224" s="51"/>
    </row>
    <row r="225" spans="1:3" ht="15.6">
      <c r="A225" s="49"/>
      <c r="B225" s="52"/>
      <c r="C225" s="51"/>
    </row>
    <row r="226" spans="1:3" ht="15.6">
      <c r="A226" s="49"/>
      <c r="B226" s="52"/>
      <c r="C226" s="51"/>
    </row>
    <row r="227" spans="1:3" ht="15.6">
      <c r="A227" s="49"/>
      <c r="B227" s="52"/>
      <c r="C227" s="51"/>
    </row>
    <row r="228" spans="1:3" ht="15.6">
      <c r="A228" s="49"/>
      <c r="B228" s="52"/>
      <c r="C228" s="51"/>
    </row>
    <row r="229" spans="1:3" ht="15.6">
      <c r="A229" s="49"/>
      <c r="B229" s="52"/>
      <c r="C229" s="51"/>
    </row>
    <row r="230" spans="1:3" ht="15.6">
      <c r="A230" s="49"/>
      <c r="B230" s="52"/>
      <c r="C230" s="51"/>
    </row>
    <row r="231" spans="1:3" ht="15.6">
      <c r="A231" s="49"/>
      <c r="B231" s="52"/>
      <c r="C231" s="51"/>
    </row>
    <row r="232" spans="1:3" ht="15.6">
      <c r="A232" s="49"/>
      <c r="B232" s="52"/>
      <c r="C232" s="51"/>
    </row>
    <row r="233" spans="1:3" ht="15.6">
      <c r="A233" s="49"/>
      <c r="B233" s="52"/>
      <c r="C233" s="51"/>
    </row>
    <row r="234" spans="1:3" ht="15.6">
      <c r="A234" s="49"/>
      <c r="B234" s="52"/>
      <c r="C234" s="51"/>
    </row>
    <row r="235" spans="1:3" ht="15.6">
      <c r="A235" s="49"/>
      <c r="B235" s="52"/>
      <c r="C235" s="51"/>
    </row>
    <row r="236" spans="1:3" ht="15.6">
      <c r="A236" s="49"/>
      <c r="B236" s="52"/>
      <c r="C236" s="51"/>
    </row>
    <row r="237" spans="1:3" ht="15.6">
      <c r="A237" s="49"/>
      <c r="B237" s="52"/>
      <c r="C237" s="51"/>
    </row>
    <row r="238" spans="1:3" ht="15.6">
      <c r="A238" s="49"/>
      <c r="B238" s="52"/>
      <c r="C238" s="51"/>
    </row>
    <row r="239" spans="1:3" ht="15.6">
      <c r="A239" s="49"/>
      <c r="B239" s="52"/>
      <c r="C239" s="51"/>
    </row>
    <row r="240" spans="1:3" ht="15.6">
      <c r="A240" s="49"/>
      <c r="B240" s="52"/>
      <c r="C240" s="51"/>
    </row>
    <row r="241" spans="1:3" ht="15.6">
      <c r="A241" s="49"/>
      <c r="B241" s="52"/>
      <c r="C241" s="51"/>
    </row>
    <row r="242" spans="1:3" ht="15.6">
      <c r="A242" s="49"/>
      <c r="B242" s="52"/>
      <c r="C242" s="51"/>
    </row>
    <row r="243" spans="1:3" ht="15.6">
      <c r="A243" s="49"/>
      <c r="B243" s="52"/>
      <c r="C243" s="51"/>
    </row>
    <row r="244" spans="1:3" ht="15.6">
      <c r="A244" s="49"/>
      <c r="B244" s="52"/>
      <c r="C244" s="51"/>
    </row>
    <row r="245" spans="1:3" ht="15.6">
      <c r="A245" s="49"/>
      <c r="B245" s="52"/>
      <c r="C245" s="51"/>
    </row>
    <row r="246" spans="1:3" ht="15.6">
      <c r="A246" s="49"/>
      <c r="B246" s="52"/>
      <c r="C246" s="51"/>
    </row>
    <row r="247" spans="1:3" ht="15.6">
      <c r="A247" s="49"/>
      <c r="B247" s="52"/>
      <c r="C247" s="51"/>
    </row>
    <row r="248" spans="1:3" ht="15.6">
      <c r="A248" s="49"/>
      <c r="B248" s="52"/>
      <c r="C248" s="51"/>
    </row>
    <row r="249" spans="1:3" ht="15.6">
      <c r="A249" s="49"/>
      <c r="B249" s="52"/>
      <c r="C249" s="51"/>
    </row>
    <row r="250" spans="1:3" ht="15.6">
      <c r="A250" s="49"/>
      <c r="B250" s="52"/>
      <c r="C250" s="51"/>
    </row>
    <row r="251" spans="1:3" ht="15.6">
      <c r="A251" s="49"/>
      <c r="B251" s="52"/>
      <c r="C251" s="51"/>
    </row>
    <row r="252" spans="1:3" ht="15.6">
      <c r="A252" s="49"/>
      <c r="B252" s="52"/>
      <c r="C252" s="51"/>
    </row>
    <row r="253" spans="1:3" ht="15.6">
      <c r="A253" s="49"/>
      <c r="B253" s="52"/>
      <c r="C253" s="51"/>
    </row>
    <row r="254" spans="1:3" ht="15.6">
      <c r="A254" s="49"/>
      <c r="B254" s="52"/>
      <c r="C254" s="51"/>
    </row>
    <row r="255" spans="1:3" ht="15.6">
      <c r="A255" s="49"/>
      <c r="B255" s="52"/>
      <c r="C255" s="51"/>
    </row>
    <row r="256" spans="1:3" ht="15.6">
      <c r="A256" s="49"/>
      <c r="B256" s="52"/>
      <c r="C256" s="51"/>
    </row>
    <row r="257" spans="1:3" ht="15.6">
      <c r="A257" s="49"/>
      <c r="B257" s="52"/>
      <c r="C257" s="51"/>
    </row>
    <row r="258" spans="1:3" ht="15.6">
      <c r="A258" s="49"/>
      <c r="B258" s="52"/>
      <c r="C258" s="51"/>
    </row>
    <row r="259" spans="1:3" ht="15.6">
      <c r="A259" s="49"/>
      <c r="B259" s="52"/>
      <c r="C259" s="51"/>
    </row>
    <row r="260" spans="1:3" ht="15.6">
      <c r="A260" s="49"/>
      <c r="B260" s="52"/>
      <c r="C260" s="51"/>
    </row>
    <row r="261" spans="1:3" ht="15.6">
      <c r="A261" s="49"/>
      <c r="B261" s="52"/>
      <c r="C261" s="51"/>
    </row>
    <row r="262" spans="1:3" ht="15.6">
      <c r="A262" s="49"/>
      <c r="B262" s="52"/>
      <c r="C262" s="51"/>
    </row>
    <row r="263" spans="1:3" ht="15.6">
      <c r="A263" s="49"/>
      <c r="B263" s="52"/>
      <c r="C263" s="51"/>
    </row>
    <row r="264" spans="1:3" ht="15.6">
      <c r="A264" s="49"/>
      <c r="B264" s="52"/>
      <c r="C264" s="51"/>
    </row>
    <row r="265" spans="1:3" ht="15.6">
      <c r="A265" s="49"/>
      <c r="B265" s="52"/>
      <c r="C265" s="51"/>
    </row>
    <row r="266" spans="1:3" ht="15.6">
      <c r="A266" s="49"/>
      <c r="B266" s="52"/>
      <c r="C266" s="51"/>
    </row>
    <row r="267" spans="1:3" ht="15.6">
      <c r="A267" s="49"/>
      <c r="B267" s="52"/>
      <c r="C267" s="51"/>
    </row>
    <row r="268" spans="1:3" ht="15.6">
      <c r="A268" s="49"/>
      <c r="B268" s="52"/>
      <c r="C268" s="51"/>
    </row>
    <row r="269" spans="1:3" ht="15.6">
      <c r="A269" s="49"/>
      <c r="B269" s="52"/>
      <c r="C269" s="51"/>
    </row>
    <row r="270" spans="1:3" ht="15.6">
      <c r="A270" s="49"/>
      <c r="B270" s="52"/>
      <c r="C270" s="51"/>
    </row>
    <row r="271" spans="1:3" ht="15.6">
      <c r="A271" s="49"/>
      <c r="B271" s="52"/>
      <c r="C271" s="51"/>
    </row>
    <row r="272" spans="1:3" ht="15.6">
      <c r="A272" s="49"/>
      <c r="B272" s="52"/>
      <c r="C272" s="51"/>
    </row>
    <row r="273" spans="1:3" ht="15.6">
      <c r="A273" s="49"/>
      <c r="B273" s="52"/>
      <c r="C273" s="51"/>
    </row>
    <row r="274" spans="1:3" ht="15.6">
      <c r="A274" s="49"/>
      <c r="B274" s="52"/>
      <c r="C274" s="51"/>
    </row>
    <row r="275" spans="1:3" ht="15.6">
      <c r="A275" s="49"/>
      <c r="B275" s="52"/>
      <c r="C275" s="51"/>
    </row>
    <row r="276" spans="1:3" ht="15.6">
      <c r="A276" s="49"/>
      <c r="B276" s="52"/>
      <c r="C276" s="51"/>
    </row>
    <row r="277" spans="1:3" ht="15.6">
      <c r="A277" s="49"/>
      <c r="B277" s="52"/>
      <c r="C277" s="51"/>
    </row>
    <row r="278" spans="1:3" ht="15.6">
      <c r="A278" s="49"/>
      <c r="B278" s="52"/>
      <c r="C278" s="51"/>
    </row>
    <row r="279" spans="1:3" ht="15.6">
      <c r="A279" s="49"/>
      <c r="B279" s="52"/>
      <c r="C279" s="51"/>
    </row>
    <row r="280" spans="1:3" ht="15.6">
      <c r="A280" s="49"/>
      <c r="B280" s="52"/>
      <c r="C280" s="51"/>
    </row>
    <row r="281" spans="1:3" ht="15.6">
      <c r="A281" s="49"/>
      <c r="B281" s="52"/>
      <c r="C281" s="51"/>
    </row>
    <row r="282" spans="1:3" ht="15.6">
      <c r="A282" s="49"/>
      <c r="B282" s="52"/>
      <c r="C282" s="51"/>
    </row>
    <row r="283" spans="1:3" ht="15.6">
      <c r="A283" s="49"/>
      <c r="B283" s="52"/>
      <c r="C283" s="51"/>
    </row>
    <row r="284" spans="1:3" ht="15.6">
      <c r="A284" s="49"/>
      <c r="B284" s="52"/>
      <c r="C284" s="51"/>
    </row>
    <row r="285" spans="1:3" ht="15.6">
      <c r="A285" s="49"/>
      <c r="B285" s="52"/>
      <c r="C285" s="51"/>
    </row>
    <row r="286" spans="1:3" ht="15.6">
      <c r="A286" s="49"/>
      <c r="B286" s="52"/>
      <c r="C286" s="51"/>
    </row>
    <row r="287" spans="1:3" ht="15.6">
      <c r="A287" s="49"/>
      <c r="B287" s="52"/>
      <c r="C287" s="51"/>
    </row>
    <row r="288" spans="1:3" ht="15.6">
      <c r="A288" s="49"/>
      <c r="B288" s="52"/>
      <c r="C288" s="51"/>
    </row>
    <row r="289" spans="1:3" ht="15.6">
      <c r="A289" s="49"/>
      <c r="B289" s="52"/>
      <c r="C289" s="51"/>
    </row>
    <row r="290" spans="1:3" ht="15.6">
      <c r="A290" s="49"/>
      <c r="B290" s="52"/>
      <c r="C290" s="51"/>
    </row>
    <row r="291" spans="1:3" ht="15.6">
      <c r="A291" s="49"/>
      <c r="B291" s="52"/>
      <c r="C291" s="51"/>
    </row>
    <row r="292" spans="1:3" ht="15.6">
      <c r="A292" s="49"/>
      <c r="B292" s="52"/>
      <c r="C292" s="51"/>
    </row>
    <row r="293" spans="1:3" ht="15.6">
      <c r="A293" s="49"/>
      <c r="B293" s="52"/>
      <c r="C293" s="51"/>
    </row>
    <row r="294" spans="1:3" ht="15.6">
      <c r="A294" s="49"/>
      <c r="B294" s="52"/>
      <c r="C294" s="51"/>
    </row>
    <row r="295" spans="1:3" ht="15.6">
      <c r="A295" s="49"/>
      <c r="B295" s="52"/>
      <c r="C295" s="51"/>
    </row>
    <row r="296" spans="1:3" ht="15.6">
      <c r="A296" s="49"/>
      <c r="B296" s="52"/>
      <c r="C296" s="51"/>
    </row>
    <row r="297" spans="1:3" ht="15.6">
      <c r="A297" s="49"/>
      <c r="B297" s="52"/>
      <c r="C297" s="51"/>
    </row>
    <row r="298" spans="1:3" ht="15.6">
      <c r="A298" s="49"/>
      <c r="B298" s="52"/>
      <c r="C298" s="51"/>
    </row>
    <row r="299" spans="1:3" ht="15.6">
      <c r="A299" s="49"/>
      <c r="B299" s="52"/>
      <c r="C299" s="51"/>
    </row>
    <row r="300" spans="1:3" ht="15.6">
      <c r="A300" s="49"/>
      <c r="B300" s="52"/>
      <c r="C300" s="51"/>
    </row>
    <row r="301" spans="1:3" ht="15.6">
      <c r="A301" s="49"/>
      <c r="B301" s="52"/>
      <c r="C301" s="51"/>
    </row>
    <row r="302" spans="1:3" ht="15.6">
      <c r="A302" s="49"/>
      <c r="B302" s="52"/>
      <c r="C302" s="51"/>
    </row>
    <row r="303" spans="1:3" ht="15.6">
      <c r="A303" s="49"/>
      <c r="B303" s="52"/>
      <c r="C303" s="51"/>
    </row>
    <row r="304" spans="1:3" ht="15.6">
      <c r="A304" s="49"/>
      <c r="B304" s="52"/>
      <c r="C304" s="51"/>
    </row>
    <row r="305" spans="1:3" ht="15.6">
      <c r="A305" s="49"/>
      <c r="B305" s="52"/>
      <c r="C305" s="51"/>
    </row>
    <row r="306" spans="1:3" ht="15.6">
      <c r="A306" s="49"/>
      <c r="B306" s="52"/>
      <c r="C306" s="51"/>
    </row>
    <row r="307" spans="1:3" ht="15.6">
      <c r="A307" s="49"/>
      <c r="B307" s="52"/>
      <c r="C307" s="51"/>
    </row>
    <row r="308" spans="1:3" ht="15.6">
      <c r="A308" s="49"/>
      <c r="B308" s="52"/>
      <c r="C308" s="51"/>
    </row>
    <row r="309" spans="1:3" ht="15.6">
      <c r="A309" s="49"/>
      <c r="B309" s="52"/>
      <c r="C309" s="51"/>
    </row>
    <row r="310" spans="1:3" ht="15.6">
      <c r="A310" s="49"/>
      <c r="B310" s="52"/>
      <c r="C310" s="51"/>
    </row>
    <row r="311" spans="1:3" ht="15.6">
      <c r="A311" s="49"/>
      <c r="B311" s="52"/>
      <c r="C311" s="51"/>
    </row>
    <row r="312" spans="1:3" ht="15.6">
      <c r="A312" s="49"/>
      <c r="B312" s="52"/>
      <c r="C312" s="51"/>
    </row>
    <row r="313" spans="1:3" ht="15.6">
      <c r="A313" s="49"/>
      <c r="B313" s="52"/>
      <c r="C313" s="51"/>
    </row>
    <row r="314" spans="1:3" ht="15.6">
      <c r="A314" s="49"/>
      <c r="B314" s="52"/>
      <c r="C314" s="51"/>
    </row>
    <row r="315" spans="1:3" ht="15.6">
      <c r="A315" s="49"/>
      <c r="B315" s="52"/>
      <c r="C315" s="51"/>
    </row>
    <row r="316" spans="1:3" ht="15.6">
      <c r="A316" s="49"/>
      <c r="B316" s="52"/>
      <c r="C316" s="51"/>
    </row>
    <row r="317" spans="1:3" ht="15.6">
      <c r="A317" s="49"/>
      <c r="B317" s="52"/>
      <c r="C317" s="51"/>
    </row>
    <row r="318" spans="1:3" ht="15.6">
      <c r="A318" s="49"/>
      <c r="B318" s="52"/>
      <c r="C318" s="51"/>
    </row>
    <row r="319" spans="1:3" ht="15.6">
      <c r="A319" s="49"/>
      <c r="B319" s="52"/>
      <c r="C319" s="51"/>
    </row>
    <row r="320" spans="1:3" ht="15.6">
      <c r="A320" s="49"/>
      <c r="B320" s="52"/>
      <c r="C320" s="51"/>
    </row>
    <row r="321" spans="1:3" ht="15.6">
      <c r="A321" s="49"/>
      <c r="B321" s="52"/>
      <c r="C321" s="51"/>
    </row>
    <row r="322" spans="1:3" ht="15.6">
      <c r="A322" s="49"/>
      <c r="B322" s="52"/>
      <c r="C322" s="51"/>
    </row>
    <row r="323" spans="1:3" ht="15.6">
      <c r="A323" s="49"/>
      <c r="B323" s="52"/>
      <c r="C323" s="51"/>
    </row>
    <row r="324" spans="1:3" ht="15.6">
      <c r="A324" s="49"/>
      <c r="B324" s="52"/>
      <c r="C324" s="51"/>
    </row>
    <row r="325" spans="1:3" ht="15.6">
      <c r="A325" s="49"/>
      <c r="B325" s="52"/>
      <c r="C325" s="51"/>
    </row>
    <row r="326" spans="1:3" ht="15.6">
      <c r="A326" s="49"/>
      <c r="B326" s="52"/>
      <c r="C326" s="51"/>
    </row>
    <row r="327" spans="1:3" ht="15.6">
      <c r="A327" s="49"/>
      <c r="B327" s="52"/>
      <c r="C327" s="51"/>
    </row>
    <row r="328" spans="1:3" ht="15.6">
      <c r="A328" s="49"/>
      <c r="B328" s="52"/>
      <c r="C328" s="51"/>
    </row>
    <row r="329" spans="1:3" ht="15.6">
      <c r="A329" s="49"/>
      <c r="B329" s="52"/>
      <c r="C329" s="51"/>
    </row>
    <row r="330" spans="1:3" ht="15.6">
      <c r="A330" s="49"/>
      <c r="B330" s="52"/>
      <c r="C330" s="51"/>
    </row>
    <row r="331" spans="1:3" ht="15.6">
      <c r="A331" s="49"/>
      <c r="B331" s="52"/>
      <c r="C331" s="51"/>
    </row>
    <row r="332" spans="1:3" ht="15.6">
      <c r="A332" s="49"/>
      <c r="B332" s="52"/>
      <c r="C332" s="51"/>
    </row>
    <row r="333" spans="1:3" ht="15.6">
      <c r="A333" s="49"/>
      <c r="B333" s="52"/>
      <c r="C333" s="51"/>
    </row>
    <row r="334" spans="1:3" ht="15.6">
      <c r="A334" s="49"/>
      <c r="B334" s="52"/>
      <c r="C334" s="51"/>
    </row>
    <row r="335" spans="1:3" ht="15.6">
      <c r="A335" s="49"/>
      <c r="B335" s="52"/>
      <c r="C335" s="51"/>
    </row>
    <row r="336" spans="1:3" ht="15.6">
      <c r="A336" s="49"/>
      <c r="B336" s="52"/>
      <c r="C336" s="51"/>
    </row>
    <row r="337" spans="1:3" ht="15.6">
      <c r="A337" s="49"/>
      <c r="B337" s="52"/>
      <c r="C337" s="51"/>
    </row>
    <row r="338" spans="1:3" ht="15.6">
      <c r="A338" s="49"/>
      <c r="B338" s="52"/>
      <c r="C338" s="51"/>
    </row>
    <row r="339" spans="1:3" ht="15.6">
      <c r="A339" s="49"/>
      <c r="B339" s="52"/>
      <c r="C339" s="51"/>
    </row>
    <row r="340" spans="1:3" ht="15.6">
      <c r="A340" s="49"/>
      <c r="B340" s="52"/>
      <c r="C340" s="51"/>
    </row>
    <row r="341" spans="1:3" ht="15.6">
      <c r="A341" s="49"/>
      <c r="B341" s="52"/>
      <c r="C341" s="51"/>
    </row>
    <row r="342" spans="1:3" ht="15.6">
      <c r="A342" s="49"/>
      <c r="B342" s="52"/>
      <c r="C342" s="51"/>
    </row>
    <row r="343" spans="1:3" ht="15.6">
      <c r="A343" s="49"/>
      <c r="B343" s="52"/>
      <c r="C343" s="51"/>
    </row>
    <row r="344" spans="1:3" ht="15.6">
      <c r="A344" s="49"/>
      <c r="B344" s="52"/>
      <c r="C344" s="51"/>
    </row>
    <row r="345" spans="1:3" ht="15.6">
      <c r="A345" s="49"/>
      <c r="B345" s="52"/>
      <c r="C345" s="51"/>
    </row>
    <row r="346" spans="1:3" ht="15.6">
      <c r="A346" s="49"/>
      <c r="B346" s="52"/>
      <c r="C346" s="51"/>
    </row>
    <row r="347" spans="1:3" ht="15.6">
      <c r="A347" s="49"/>
      <c r="B347" s="52"/>
      <c r="C347" s="51"/>
    </row>
    <row r="348" spans="1:3" ht="15.6">
      <c r="A348" s="49"/>
      <c r="B348" s="52"/>
      <c r="C348" s="51"/>
    </row>
    <row r="349" spans="1:3" ht="15.6">
      <c r="A349" s="49"/>
      <c r="B349" s="52"/>
      <c r="C349" s="51"/>
    </row>
    <row r="350" spans="1:3" ht="15.6">
      <c r="A350" s="49"/>
      <c r="B350" s="52"/>
      <c r="C350" s="51"/>
    </row>
    <row r="351" spans="1:3" ht="15.6">
      <c r="A351" s="49"/>
      <c r="B351" s="52"/>
      <c r="C351" s="51"/>
    </row>
    <row r="352" spans="1:3" ht="15.6">
      <c r="A352" s="49"/>
      <c r="B352" s="52"/>
      <c r="C352" s="51"/>
    </row>
    <row r="353" spans="1:3" ht="15.6">
      <c r="A353" s="49"/>
      <c r="B353" s="52"/>
      <c r="C353" s="51"/>
    </row>
    <row r="354" spans="1:3" ht="15.6">
      <c r="A354" s="49"/>
      <c r="B354" s="52"/>
      <c r="C354" s="51"/>
    </row>
    <row r="355" spans="1:3" ht="15.6">
      <c r="A355" s="49"/>
      <c r="B355" s="52"/>
      <c r="C355" s="51"/>
    </row>
    <row r="356" spans="1:3" ht="15.6">
      <c r="A356" s="49"/>
      <c r="B356" s="52"/>
      <c r="C356" s="51"/>
    </row>
    <row r="357" spans="1:3" ht="15.6">
      <c r="A357" s="49"/>
      <c r="B357" s="52"/>
      <c r="C357" s="51"/>
    </row>
    <row r="358" spans="1:3" ht="15.6">
      <c r="A358" s="49"/>
      <c r="B358" s="52"/>
      <c r="C358" s="51"/>
    </row>
    <row r="359" spans="1:3" ht="15.6">
      <c r="A359" s="49"/>
      <c r="B359" s="52"/>
      <c r="C359" s="51"/>
    </row>
    <row r="360" spans="1:3" ht="15.6">
      <c r="A360" s="49"/>
      <c r="B360" s="52"/>
      <c r="C360" s="51"/>
    </row>
    <row r="361" spans="1:3" ht="15.6">
      <c r="A361" s="49"/>
      <c r="B361" s="52"/>
      <c r="C361" s="51"/>
    </row>
    <row r="362" spans="1:3" ht="15.6">
      <c r="A362" s="49"/>
      <c r="B362" s="52"/>
      <c r="C362" s="51"/>
    </row>
    <row r="363" spans="1:3" ht="15.6">
      <c r="A363" s="49"/>
      <c r="B363" s="52"/>
      <c r="C363" s="51"/>
    </row>
    <row r="364" spans="1:3" ht="15.6">
      <c r="A364" s="49"/>
      <c r="B364" s="52"/>
      <c r="C364" s="51"/>
    </row>
    <row r="365" spans="1:3" ht="15.6">
      <c r="A365" s="49"/>
      <c r="B365" s="52"/>
      <c r="C365" s="51"/>
    </row>
    <row r="366" spans="1:3" ht="15.6">
      <c r="A366" s="49"/>
      <c r="B366" s="52"/>
      <c r="C366" s="51"/>
    </row>
    <row r="367" spans="1:3" ht="15.6">
      <c r="A367" s="49"/>
      <c r="B367" s="52"/>
      <c r="C367" s="51"/>
    </row>
    <row r="368" spans="1:3" ht="15.6">
      <c r="A368" s="49"/>
      <c r="B368" s="52"/>
      <c r="C368" s="51"/>
    </row>
    <row r="369" spans="1:3" ht="15.6">
      <c r="A369" s="49"/>
      <c r="B369" s="52"/>
      <c r="C369" s="51"/>
    </row>
    <row r="370" spans="1:3" ht="15.6">
      <c r="A370" s="49"/>
      <c r="B370" s="52"/>
      <c r="C370" s="51"/>
    </row>
    <row r="371" spans="1:3" ht="15.6">
      <c r="A371" s="49"/>
      <c r="B371" s="52"/>
      <c r="C371" s="51"/>
    </row>
    <row r="372" spans="1:3" ht="15.6">
      <c r="A372" s="49"/>
      <c r="B372" s="52"/>
      <c r="C372" s="51"/>
    </row>
    <row r="373" spans="1:3" ht="15.6">
      <c r="A373" s="49"/>
      <c r="B373" s="52"/>
      <c r="C373" s="51"/>
    </row>
    <row r="374" spans="1:3" ht="15.6">
      <c r="A374" s="49"/>
      <c r="B374" s="52"/>
      <c r="C374" s="51"/>
    </row>
    <row r="375" spans="1:3" ht="15.6">
      <c r="A375" s="49"/>
      <c r="B375" s="52"/>
      <c r="C375" s="51"/>
    </row>
    <row r="376" spans="1:3" ht="15.6">
      <c r="A376" s="49"/>
      <c r="B376" s="52"/>
      <c r="C376" s="51"/>
    </row>
    <row r="377" spans="1:3" ht="15.6">
      <c r="A377" s="49"/>
      <c r="B377" s="52"/>
      <c r="C377" s="51"/>
    </row>
    <row r="378" spans="1:3" ht="15.6">
      <c r="A378" s="49"/>
      <c r="B378" s="52"/>
      <c r="C378" s="51"/>
    </row>
    <row r="379" spans="1:3" ht="15.6">
      <c r="A379" s="49"/>
      <c r="B379" s="52"/>
      <c r="C379" s="51"/>
    </row>
    <row r="380" spans="1:3" ht="15.6">
      <c r="A380" s="49"/>
      <c r="B380" s="52"/>
      <c r="C380" s="51"/>
    </row>
    <row r="381" spans="1:3" ht="15.6">
      <c r="A381" s="49"/>
      <c r="B381" s="52"/>
      <c r="C381" s="51"/>
    </row>
    <row r="382" spans="1:3" ht="15.6">
      <c r="A382" s="49"/>
      <c r="B382" s="52"/>
      <c r="C382" s="51"/>
    </row>
    <row r="383" spans="1:3" ht="15.6">
      <c r="A383" s="49"/>
      <c r="B383" s="52"/>
      <c r="C383" s="51"/>
    </row>
    <row r="384" spans="1:3" ht="15.6">
      <c r="A384" s="49"/>
      <c r="B384" s="52"/>
      <c r="C384" s="51"/>
    </row>
    <row r="385" spans="1:3" ht="15.6">
      <c r="A385" s="49"/>
      <c r="B385" s="52"/>
      <c r="C385" s="51"/>
    </row>
    <row r="386" spans="1:3" ht="15.6">
      <c r="A386" s="49"/>
      <c r="B386" s="52"/>
      <c r="C386" s="51"/>
    </row>
    <row r="387" spans="1:3" ht="15.6">
      <c r="A387" s="49"/>
      <c r="B387" s="52"/>
      <c r="C387" s="51"/>
    </row>
    <row r="388" spans="1:3" ht="15.6">
      <c r="A388" s="49"/>
      <c r="B388" s="52"/>
      <c r="C388" s="51"/>
    </row>
    <row r="389" spans="1:3" ht="15.6">
      <c r="A389" s="49"/>
      <c r="B389" s="52"/>
      <c r="C389" s="51"/>
    </row>
    <row r="390" spans="1:3" ht="15.6">
      <c r="A390" s="49"/>
      <c r="B390" s="52"/>
      <c r="C390" s="51"/>
    </row>
    <row r="391" spans="1:3" ht="15.6">
      <c r="A391" s="49"/>
      <c r="B391" s="52"/>
      <c r="C391" s="51"/>
    </row>
    <row r="392" spans="1:3" ht="15.6">
      <c r="A392" s="49"/>
      <c r="B392" s="52"/>
      <c r="C392" s="51"/>
    </row>
    <row r="393" spans="1:3" ht="15.6">
      <c r="A393" s="49"/>
      <c r="B393" s="52"/>
      <c r="C393" s="51"/>
    </row>
    <row r="394" spans="1:3" ht="15.6">
      <c r="A394" s="49"/>
      <c r="B394" s="52"/>
      <c r="C394" s="51"/>
    </row>
    <row r="395" spans="1:3" ht="15.6">
      <c r="A395" s="49"/>
      <c r="B395" s="52"/>
      <c r="C395" s="51"/>
    </row>
    <row r="396" spans="1:3" ht="15.6">
      <c r="A396" s="49"/>
      <c r="B396" s="52"/>
      <c r="C396" s="51"/>
    </row>
    <row r="397" spans="1:3" ht="15.6">
      <c r="A397" s="49"/>
      <c r="B397" s="52"/>
      <c r="C397" s="51"/>
    </row>
    <row r="398" spans="1:3" ht="15.6">
      <c r="A398" s="49"/>
      <c r="B398" s="52"/>
      <c r="C398" s="51"/>
    </row>
    <row r="399" spans="1:3" ht="15.6">
      <c r="A399" s="49"/>
      <c r="B399" s="52"/>
      <c r="C399" s="51"/>
    </row>
    <row r="400" spans="1:3" ht="15.6">
      <c r="A400" s="49"/>
      <c r="B400" s="52"/>
      <c r="C400" s="51"/>
    </row>
    <row r="401" spans="1:3" ht="15.6">
      <c r="A401" s="49"/>
      <c r="B401" s="52"/>
      <c r="C401" s="51"/>
    </row>
    <row r="402" spans="1:3" ht="15.6">
      <c r="A402" s="49"/>
      <c r="B402" s="52"/>
      <c r="C402" s="51"/>
    </row>
    <row r="403" spans="1:3" ht="15.6">
      <c r="A403" s="49"/>
      <c r="B403" s="52"/>
      <c r="C403" s="51"/>
    </row>
    <row r="404" spans="1:3" ht="15.6">
      <c r="A404" s="49"/>
      <c r="B404" s="52"/>
      <c r="C404" s="51"/>
    </row>
    <row r="405" spans="1:3" ht="15.6">
      <c r="A405" s="49"/>
      <c r="B405" s="52"/>
      <c r="C405" s="51"/>
    </row>
    <row r="406" spans="1:3" ht="15.6">
      <c r="A406" s="49"/>
      <c r="B406" s="52"/>
      <c r="C406" s="51"/>
    </row>
    <row r="407" spans="1:3" ht="15.6">
      <c r="A407" s="49"/>
      <c r="B407" s="52"/>
      <c r="C407" s="51"/>
    </row>
    <row r="408" spans="1:3" ht="15.6">
      <c r="A408" s="49"/>
      <c r="B408" s="52"/>
      <c r="C408" s="51"/>
    </row>
    <row r="409" spans="1:3" ht="15.6">
      <c r="A409" s="49"/>
      <c r="B409" s="52"/>
      <c r="C409" s="51"/>
    </row>
    <row r="410" spans="1:3" ht="15.6">
      <c r="A410" s="49"/>
      <c r="B410" s="52"/>
      <c r="C410" s="51"/>
    </row>
    <row r="411" spans="1:3" ht="15.6">
      <c r="A411" s="49"/>
      <c r="B411" s="52"/>
      <c r="C411" s="51"/>
    </row>
    <row r="412" spans="1:3" ht="15.6">
      <c r="A412" s="49"/>
      <c r="B412" s="52"/>
      <c r="C412" s="51"/>
    </row>
    <row r="413" spans="1:3" ht="15.6">
      <c r="A413" s="49"/>
      <c r="B413" s="52"/>
      <c r="C413" s="51"/>
    </row>
    <row r="414" spans="1:3" ht="15.6">
      <c r="A414" s="49"/>
      <c r="B414" s="52"/>
      <c r="C414" s="51"/>
    </row>
    <row r="415" spans="1:3" ht="15.6">
      <c r="A415" s="49"/>
      <c r="B415" s="52"/>
      <c r="C415" s="51"/>
    </row>
    <row r="416" spans="1:3" ht="15.6">
      <c r="A416" s="49"/>
      <c r="B416" s="52"/>
      <c r="C416" s="51"/>
    </row>
    <row r="417" spans="1:3" ht="15.6">
      <c r="A417" s="49"/>
      <c r="B417" s="52"/>
      <c r="C417" s="51"/>
    </row>
    <row r="418" spans="1:3" ht="15.6">
      <c r="A418" s="49"/>
      <c r="B418" s="52"/>
      <c r="C418" s="51"/>
    </row>
    <row r="419" spans="1:3" ht="15.6">
      <c r="A419" s="49"/>
      <c r="B419" s="52"/>
      <c r="C419" s="51"/>
    </row>
    <row r="420" spans="1:3" ht="15.6">
      <c r="A420" s="49"/>
      <c r="B420" s="52"/>
      <c r="C420" s="51"/>
    </row>
    <row r="421" spans="1:3" ht="15.6">
      <c r="A421" s="49"/>
      <c r="B421" s="52"/>
      <c r="C421" s="51"/>
    </row>
    <row r="422" spans="1:3" ht="15.6">
      <c r="A422" s="49"/>
      <c r="B422" s="52"/>
      <c r="C422" s="51"/>
    </row>
    <row r="423" spans="1:3" ht="15.6">
      <c r="A423" s="49"/>
      <c r="B423" s="52"/>
      <c r="C423" s="51"/>
    </row>
    <row r="424" spans="1:3" ht="15.6">
      <c r="A424" s="49"/>
      <c r="B424" s="52"/>
      <c r="C424" s="51"/>
    </row>
    <row r="425" spans="1:3" ht="15.6">
      <c r="A425" s="49"/>
      <c r="B425" s="52"/>
      <c r="C425" s="51"/>
    </row>
    <row r="426" spans="1:3" ht="15.6">
      <c r="A426" s="49"/>
      <c r="B426" s="52"/>
      <c r="C426" s="51"/>
    </row>
    <row r="427" spans="1:3" ht="15.6">
      <c r="A427" s="49"/>
      <c r="B427" s="52"/>
      <c r="C427" s="51"/>
    </row>
    <row r="428" spans="1:3" ht="15.6">
      <c r="A428" s="49"/>
      <c r="B428" s="52"/>
      <c r="C428" s="51"/>
    </row>
    <row r="429" spans="1:3" ht="15.6">
      <c r="A429" s="49"/>
      <c r="B429" s="52"/>
      <c r="C429" s="51"/>
    </row>
    <row r="430" spans="1:3" ht="15.6">
      <c r="A430" s="49"/>
      <c r="B430" s="52"/>
      <c r="C430" s="51"/>
    </row>
    <row r="431" spans="1:3" ht="15.6">
      <c r="A431" s="49"/>
      <c r="B431" s="52"/>
      <c r="C431" s="51"/>
    </row>
    <row r="432" spans="1:3" ht="15.6">
      <c r="A432" s="49"/>
      <c r="B432" s="52"/>
      <c r="C432" s="51"/>
    </row>
    <row r="433" spans="1:3" ht="15.6">
      <c r="A433" s="49"/>
      <c r="B433" s="52"/>
      <c r="C433" s="51"/>
    </row>
    <row r="434" spans="1:3" ht="15.6">
      <c r="A434" s="49"/>
      <c r="B434" s="52"/>
      <c r="C434" s="51"/>
    </row>
    <row r="435" spans="1:3" ht="15.6">
      <c r="A435" s="49"/>
      <c r="B435" s="52"/>
      <c r="C435" s="51"/>
    </row>
    <row r="436" spans="1:3" ht="15.6">
      <c r="A436" s="49"/>
      <c r="B436" s="52"/>
      <c r="C436" s="51"/>
    </row>
    <row r="437" spans="1:3" ht="15.6">
      <c r="A437" s="49"/>
      <c r="B437" s="52"/>
      <c r="C437" s="51"/>
    </row>
    <row r="438" spans="1:3" ht="15.6">
      <c r="A438" s="49"/>
      <c r="B438" s="52"/>
      <c r="C438" s="51"/>
    </row>
    <row r="439" spans="1:3" ht="15.6">
      <c r="A439" s="49"/>
      <c r="B439" s="52"/>
      <c r="C439" s="51"/>
    </row>
    <row r="440" spans="1:3" ht="15.6">
      <c r="A440" s="49"/>
      <c r="B440" s="52"/>
      <c r="C440" s="51"/>
    </row>
    <row r="441" spans="1:3" ht="15.6">
      <c r="A441" s="49"/>
      <c r="B441" s="52"/>
      <c r="C441" s="51"/>
    </row>
    <row r="442" spans="1:3" ht="15.6">
      <c r="A442" s="49"/>
      <c r="B442" s="52"/>
      <c r="C442" s="51"/>
    </row>
    <row r="443" spans="1:3" ht="15.6">
      <c r="A443" s="49"/>
      <c r="B443" s="52"/>
      <c r="C443" s="51"/>
    </row>
    <row r="444" spans="1:3" ht="15.6">
      <c r="A444" s="49"/>
      <c r="B444" s="52"/>
      <c r="C444" s="51"/>
    </row>
    <row r="445" spans="1:3" ht="15.6">
      <c r="A445" s="49"/>
      <c r="B445" s="52"/>
      <c r="C445" s="51"/>
    </row>
    <row r="446" spans="1:3" ht="15.6">
      <c r="A446" s="49"/>
      <c r="B446" s="52"/>
      <c r="C446" s="51"/>
    </row>
    <row r="447" spans="1:3" ht="15.6">
      <c r="A447" s="49"/>
      <c r="B447" s="52"/>
      <c r="C447" s="51"/>
    </row>
    <row r="448" spans="1:3" ht="15.6">
      <c r="A448" s="49"/>
      <c r="B448" s="52"/>
      <c r="C448" s="51"/>
    </row>
    <row r="449" spans="1:3" ht="15.6">
      <c r="A449" s="49"/>
      <c r="B449" s="52"/>
      <c r="C449" s="51"/>
    </row>
    <row r="450" spans="1:3" ht="15.6">
      <c r="A450" s="49"/>
      <c r="B450" s="52"/>
      <c r="C450" s="51"/>
    </row>
    <row r="451" spans="1:3" ht="15.6">
      <c r="A451" s="49"/>
      <c r="B451" s="52"/>
      <c r="C451" s="51"/>
    </row>
    <row r="452" spans="1:3" ht="15.6">
      <c r="A452" s="49"/>
      <c r="B452" s="52"/>
      <c r="C452" s="51"/>
    </row>
    <row r="453" spans="1:3" ht="15.6">
      <c r="A453" s="49"/>
      <c r="B453" s="52"/>
      <c r="C453" s="51"/>
    </row>
    <row r="454" spans="1:3" ht="15.6">
      <c r="A454" s="49"/>
      <c r="B454" s="52"/>
      <c r="C454" s="51"/>
    </row>
    <row r="455" spans="1:3" ht="15.6">
      <c r="A455" s="49"/>
      <c r="B455" s="52"/>
      <c r="C455" s="51"/>
    </row>
    <row r="456" spans="1:3" ht="15.6">
      <c r="A456" s="49"/>
      <c r="B456" s="52"/>
      <c r="C456" s="51"/>
    </row>
    <row r="457" spans="1:3" ht="15.6">
      <c r="A457" s="49"/>
      <c r="B457" s="52"/>
      <c r="C457" s="51"/>
    </row>
    <row r="458" spans="1:3" ht="15.6">
      <c r="A458" s="49"/>
      <c r="B458" s="52"/>
      <c r="C458" s="51"/>
    </row>
    <row r="459" spans="1:3" ht="15.6">
      <c r="A459" s="49"/>
      <c r="B459" s="52"/>
      <c r="C459" s="51"/>
    </row>
    <row r="460" spans="1:3" ht="15.6">
      <c r="A460" s="49"/>
      <c r="B460" s="52"/>
      <c r="C460" s="51"/>
    </row>
    <row r="461" spans="1:3" ht="15.6">
      <c r="A461" s="49"/>
      <c r="B461" s="52"/>
      <c r="C461" s="51"/>
    </row>
    <row r="462" spans="1:3" ht="15.6">
      <c r="A462" s="49"/>
      <c r="B462" s="52"/>
      <c r="C462" s="51"/>
    </row>
    <row r="463" spans="1:3" ht="15.6">
      <c r="A463" s="49"/>
      <c r="B463" s="52"/>
      <c r="C463" s="51"/>
    </row>
    <row r="464" spans="1:3" ht="15.6">
      <c r="A464" s="49"/>
      <c r="B464" s="52"/>
      <c r="C464" s="51"/>
    </row>
    <row r="465" spans="1:3" ht="15.6">
      <c r="A465" s="49"/>
      <c r="B465" s="52"/>
      <c r="C465" s="51"/>
    </row>
    <row r="466" spans="1:3" ht="15.6">
      <c r="A466" s="49"/>
      <c r="B466" s="52"/>
      <c r="C466" s="51"/>
    </row>
    <row r="467" spans="1:3" ht="15.6">
      <c r="A467" s="49"/>
      <c r="B467" s="52"/>
      <c r="C467" s="51"/>
    </row>
    <row r="468" spans="1:3" ht="15.6">
      <c r="A468" s="49"/>
      <c r="B468" s="52"/>
      <c r="C468" s="51"/>
    </row>
    <row r="469" spans="1:3" ht="15.6">
      <c r="A469" s="49"/>
      <c r="B469" s="52"/>
      <c r="C469" s="51"/>
    </row>
    <row r="470" spans="1:3" ht="15.6">
      <c r="A470" s="49"/>
      <c r="B470" s="52"/>
      <c r="C470" s="51"/>
    </row>
    <row r="471" spans="1:3" ht="15.6">
      <c r="A471" s="49"/>
      <c r="B471" s="52"/>
      <c r="C471" s="51"/>
    </row>
    <row r="472" spans="1:3" ht="15.6">
      <c r="A472" s="49"/>
      <c r="B472" s="52"/>
      <c r="C472" s="51"/>
    </row>
    <row r="473" spans="1:3" ht="15.6">
      <c r="A473" s="49"/>
      <c r="B473" s="52"/>
      <c r="C473" s="51"/>
    </row>
    <row r="474" spans="1:3" ht="15.6">
      <c r="A474" s="49"/>
      <c r="B474" s="52"/>
      <c r="C474" s="51"/>
    </row>
    <row r="475" spans="1:3" ht="15.6">
      <c r="A475" s="49"/>
      <c r="B475" s="52"/>
      <c r="C475" s="51"/>
    </row>
    <row r="476" spans="1:3" ht="15.6">
      <c r="A476" s="49"/>
      <c r="B476" s="52"/>
      <c r="C476" s="51"/>
    </row>
    <row r="477" spans="1:3" ht="15.6">
      <c r="A477" s="49"/>
      <c r="B477" s="52"/>
      <c r="C477" s="51"/>
    </row>
    <row r="478" spans="1:3" ht="15.6">
      <c r="A478" s="49"/>
      <c r="B478" s="52"/>
      <c r="C478" s="51"/>
    </row>
    <row r="479" spans="1:3" ht="15.6">
      <c r="A479" s="49"/>
      <c r="B479" s="52"/>
      <c r="C479" s="51"/>
    </row>
    <row r="480" spans="1:3" ht="15.6">
      <c r="A480" s="49"/>
      <c r="B480" s="52"/>
      <c r="C480" s="51"/>
    </row>
    <row r="481" spans="1:3" ht="15.6">
      <c r="A481" s="49"/>
      <c r="B481" s="52"/>
      <c r="C481" s="51"/>
    </row>
    <row r="482" spans="1:3" ht="15.6">
      <c r="A482" s="49"/>
      <c r="B482" s="52"/>
      <c r="C482" s="51"/>
    </row>
    <row r="483" spans="1:3" ht="15.6">
      <c r="A483" s="49"/>
      <c r="B483" s="52"/>
      <c r="C483" s="51"/>
    </row>
    <row r="484" spans="1:3" ht="15.6">
      <c r="A484" s="49"/>
      <c r="B484" s="52"/>
      <c r="C484" s="51"/>
    </row>
    <row r="485" spans="1:3" ht="15.6">
      <c r="A485" s="49"/>
      <c r="B485" s="52"/>
      <c r="C485" s="51"/>
    </row>
    <row r="486" spans="1:3" ht="15.6">
      <c r="A486" s="49"/>
      <c r="B486" s="52"/>
      <c r="C486" s="51"/>
    </row>
    <row r="487" spans="1:3" ht="15.6">
      <c r="A487" s="49"/>
      <c r="B487" s="52"/>
      <c r="C487" s="51"/>
    </row>
    <row r="488" spans="1:3" ht="15.6">
      <c r="A488" s="49"/>
      <c r="B488" s="52"/>
      <c r="C488" s="51"/>
    </row>
    <row r="489" spans="1:3" ht="15.6">
      <c r="A489" s="49"/>
      <c r="B489" s="52"/>
      <c r="C489" s="51"/>
    </row>
    <row r="490" spans="1:3" ht="15.6">
      <c r="A490" s="49"/>
      <c r="B490" s="52"/>
      <c r="C490" s="51"/>
    </row>
    <row r="491" spans="1:3" ht="15.6">
      <c r="A491" s="49"/>
      <c r="B491" s="52"/>
      <c r="C491" s="51"/>
    </row>
    <row r="492" spans="1:3" ht="15.6">
      <c r="A492" s="49"/>
      <c r="B492" s="52"/>
      <c r="C492" s="51"/>
    </row>
    <row r="493" spans="1:3" ht="15.6">
      <c r="A493" s="49"/>
      <c r="B493" s="52"/>
      <c r="C493" s="51"/>
    </row>
    <row r="494" spans="1:3" ht="15.6">
      <c r="A494" s="49"/>
      <c r="B494" s="52"/>
      <c r="C494" s="51"/>
    </row>
    <row r="495" spans="1:3" ht="15.6">
      <c r="A495" s="49"/>
      <c r="B495" s="52"/>
      <c r="C495" s="51"/>
    </row>
    <row r="496" spans="1:3" ht="15.6">
      <c r="A496" s="49"/>
      <c r="B496" s="52"/>
      <c r="C496" s="51"/>
    </row>
    <row r="497" spans="1:3" ht="15.6">
      <c r="A497" s="49"/>
      <c r="B497" s="52"/>
      <c r="C497" s="51"/>
    </row>
    <row r="498" spans="1:3" ht="15.6">
      <c r="A498" s="49"/>
      <c r="B498" s="52"/>
      <c r="C498" s="51"/>
    </row>
    <row r="499" spans="1:3" ht="15.6">
      <c r="A499" s="49"/>
      <c r="B499" s="52"/>
      <c r="C499" s="51"/>
    </row>
    <row r="500" spans="1:3" ht="15.6">
      <c r="A500" s="49"/>
      <c r="B500" s="52"/>
      <c r="C500" s="51"/>
    </row>
    <row r="501" spans="1:3" ht="15.6">
      <c r="A501" s="49"/>
      <c r="B501" s="52"/>
      <c r="C501" s="51"/>
    </row>
    <row r="502" spans="1:3" ht="15.6">
      <c r="A502" s="49"/>
      <c r="B502" s="52"/>
      <c r="C502" s="51"/>
    </row>
    <row r="503" spans="1:3" ht="15.6">
      <c r="A503" s="49"/>
      <c r="B503" s="52"/>
      <c r="C503" s="51"/>
    </row>
    <row r="504" spans="1:3" ht="15.6">
      <c r="A504" s="49"/>
      <c r="B504" s="52"/>
      <c r="C504" s="51"/>
    </row>
    <row r="505" spans="1:3" ht="15.6">
      <c r="A505" s="49"/>
      <c r="B505" s="52"/>
      <c r="C505" s="51"/>
    </row>
    <row r="506" spans="1:3" ht="15.6">
      <c r="A506" s="49"/>
      <c r="B506" s="52"/>
      <c r="C506" s="51"/>
    </row>
    <row r="507" spans="1:3" ht="15.6">
      <c r="A507" s="49"/>
      <c r="B507" s="52"/>
      <c r="C507" s="51"/>
    </row>
    <row r="508" spans="1:3" ht="15.6">
      <c r="A508" s="49"/>
      <c r="B508" s="52"/>
      <c r="C508" s="51"/>
    </row>
    <row r="509" spans="1:3" ht="15.6">
      <c r="A509" s="49"/>
      <c r="B509" s="52"/>
      <c r="C509" s="51"/>
    </row>
    <row r="510" spans="1:3" ht="15.6">
      <c r="A510" s="49"/>
      <c r="B510" s="52"/>
      <c r="C510" s="51"/>
    </row>
    <row r="511" spans="1:3" ht="15.6">
      <c r="A511" s="49"/>
      <c r="B511" s="52"/>
      <c r="C511" s="51"/>
    </row>
    <row r="512" spans="1:3" ht="15.6">
      <c r="A512" s="49"/>
      <c r="B512" s="52"/>
      <c r="C512" s="51"/>
    </row>
    <row r="513" spans="1:3" ht="15.6">
      <c r="A513" s="49"/>
      <c r="B513" s="52"/>
      <c r="C513" s="51"/>
    </row>
    <row r="514" spans="1:3" ht="15.6">
      <c r="A514" s="49"/>
      <c r="B514" s="52"/>
      <c r="C514" s="51"/>
    </row>
    <row r="515" spans="1:3" ht="15.6">
      <c r="A515" s="49"/>
      <c r="B515" s="52"/>
      <c r="C515" s="51"/>
    </row>
    <row r="516" spans="1:3" ht="15.6">
      <c r="A516" s="49"/>
      <c r="B516" s="52"/>
      <c r="C516" s="51"/>
    </row>
    <row r="517" spans="1:3" ht="15.6">
      <c r="A517" s="49"/>
      <c r="B517" s="52"/>
      <c r="C517" s="51"/>
    </row>
    <row r="518" spans="1:3" ht="15.6">
      <c r="A518" s="49"/>
      <c r="B518" s="52"/>
      <c r="C518" s="51"/>
    </row>
    <row r="519" spans="1:3" ht="15.6">
      <c r="A519" s="49"/>
      <c r="B519" s="52"/>
      <c r="C519" s="51"/>
    </row>
    <row r="520" spans="1:3" ht="15.6">
      <c r="A520" s="49"/>
      <c r="B520" s="52"/>
      <c r="C520" s="51"/>
    </row>
    <row r="521" spans="1:3" ht="15.6">
      <c r="A521" s="49"/>
      <c r="B521" s="52"/>
      <c r="C521" s="51"/>
    </row>
    <row r="522" spans="1:3" ht="15.6">
      <c r="A522" s="49"/>
      <c r="B522" s="52"/>
      <c r="C522" s="51"/>
    </row>
    <row r="523" spans="1:3" ht="15.6">
      <c r="A523" s="49"/>
      <c r="B523" s="52"/>
      <c r="C523" s="51"/>
    </row>
    <row r="524" spans="1:3" ht="15.6">
      <c r="A524" s="49"/>
      <c r="B524" s="52"/>
      <c r="C524" s="51"/>
    </row>
    <row r="525" spans="1:3" ht="15.6">
      <c r="A525" s="49"/>
      <c r="B525" s="52"/>
      <c r="C525" s="51"/>
    </row>
    <row r="526" spans="1:3" ht="15.6">
      <c r="A526" s="49"/>
      <c r="B526" s="52"/>
      <c r="C526" s="51"/>
    </row>
    <row r="527" spans="1:3" ht="15.6">
      <c r="A527" s="49"/>
      <c r="B527" s="52"/>
      <c r="C527" s="51"/>
    </row>
    <row r="528" spans="1:3" ht="15.6">
      <c r="A528" s="49"/>
      <c r="B528" s="52"/>
      <c r="C528" s="51"/>
    </row>
    <row r="529" spans="1:3" ht="15.6">
      <c r="A529" s="49"/>
      <c r="B529" s="52"/>
      <c r="C529" s="51"/>
    </row>
    <row r="530" spans="1:3" ht="15.6">
      <c r="A530" s="49"/>
      <c r="B530" s="52"/>
      <c r="C530" s="51"/>
    </row>
    <row r="531" spans="1:3" ht="15.6">
      <c r="A531" s="49"/>
      <c r="B531" s="52"/>
      <c r="C531" s="51"/>
    </row>
    <row r="532" spans="1:3" ht="15.6">
      <c r="A532" s="49"/>
      <c r="B532" s="52"/>
      <c r="C532" s="51"/>
    </row>
    <row r="533" spans="1:3" ht="15.6">
      <c r="A533" s="49"/>
      <c r="B533" s="52"/>
      <c r="C533" s="51"/>
    </row>
    <row r="534" spans="1:3" ht="15.6">
      <c r="A534" s="49"/>
      <c r="B534" s="52"/>
      <c r="C534" s="51"/>
    </row>
    <row r="535" spans="1:3" ht="15.6">
      <c r="A535" s="49"/>
      <c r="B535" s="52"/>
      <c r="C535" s="51"/>
    </row>
    <row r="536" spans="1:3" ht="15.6">
      <c r="A536" s="49"/>
      <c r="B536" s="52"/>
      <c r="C536" s="51"/>
    </row>
    <row r="537" spans="1:3" ht="15.6">
      <c r="A537" s="49"/>
      <c r="B537" s="52"/>
      <c r="C537" s="51"/>
    </row>
    <row r="538" spans="1:3" ht="15.6">
      <c r="A538" s="49"/>
      <c r="B538" s="52"/>
      <c r="C538" s="51"/>
    </row>
    <row r="539" spans="1:3" ht="15.6">
      <c r="A539" s="49"/>
      <c r="B539" s="52"/>
      <c r="C539" s="51"/>
    </row>
    <row r="540" spans="1:3" ht="15.6">
      <c r="A540" s="49"/>
      <c r="B540" s="52"/>
      <c r="C540" s="51"/>
    </row>
    <row r="541" spans="1:3" ht="15.6">
      <c r="A541" s="49"/>
      <c r="B541" s="52"/>
      <c r="C541" s="51"/>
    </row>
    <row r="542" spans="1:3" ht="15.6">
      <c r="A542" s="49"/>
      <c r="B542" s="52"/>
      <c r="C542" s="51"/>
    </row>
    <row r="543" spans="1:3" ht="15.6">
      <c r="A543" s="49"/>
      <c r="B543" s="52"/>
      <c r="C543" s="51"/>
    </row>
    <row r="544" spans="1:3" ht="15.6">
      <c r="A544" s="49"/>
      <c r="B544" s="52"/>
      <c r="C544" s="51"/>
    </row>
    <row r="545" spans="1:3" ht="15.6">
      <c r="A545" s="49"/>
      <c r="B545" s="52"/>
      <c r="C545" s="51"/>
    </row>
    <row r="546" spans="1:3" ht="15.6">
      <c r="A546" s="49"/>
      <c r="B546" s="52"/>
      <c r="C546" s="51"/>
    </row>
    <row r="547" spans="1:3" ht="15.6">
      <c r="A547" s="49"/>
      <c r="B547" s="52"/>
      <c r="C547" s="51"/>
    </row>
    <row r="548" spans="1:3" ht="15.6">
      <c r="A548" s="49"/>
      <c r="B548" s="52"/>
      <c r="C548" s="51"/>
    </row>
    <row r="549" spans="1:3" ht="15.6">
      <c r="A549" s="49"/>
      <c r="B549" s="52"/>
      <c r="C549" s="51"/>
    </row>
    <row r="550" spans="1:3" ht="15.6">
      <c r="A550" s="49"/>
      <c r="B550" s="52"/>
      <c r="C550" s="51"/>
    </row>
    <row r="551" spans="1:3" ht="15.6">
      <c r="A551" s="49"/>
      <c r="B551" s="52"/>
      <c r="C551" s="51"/>
    </row>
    <row r="552" spans="1:3" ht="15.6">
      <c r="A552" s="49"/>
      <c r="B552" s="52"/>
      <c r="C552" s="51"/>
    </row>
    <row r="553" spans="1:3" ht="15.6">
      <c r="A553" s="49"/>
      <c r="B553" s="52"/>
      <c r="C553" s="51"/>
    </row>
    <row r="554" spans="1:3" ht="15.6">
      <c r="A554" s="49"/>
      <c r="B554" s="52"/>
      <c r="C554" s="51"/>
    </row>
    <row r="555" spans="1:3" ht="15.6">
      <c r="A555" s="49"/>
      <c r="B555" s="52"/>
      <c r="C555" s="51"/>
    </row>
    <row r="556" spans="1:3" ht="15.6">
      <c r="A556" s="49"/>
      <c r="B556" s="52"/>
      <c r="C556" s="51"/>
    </row>
    <row r="557" spans="1:3" ht="15.6">
      <c r="A557" s="49"/>
      <c r="B557" s="52"/>
      <c r="C557" s="51"/>
    </row>
    <row r="558" spans="1:3" ht="15.6">
      <c r="A558" s="49"/>
      <c r="B558" s="52"/>
      <c r="C558" s="51"/>
    </row>
    <row r="559" spans="1:3" ht="15.6">
      <c r="A559" s="49"/>
      <c r="B559" s="52"/>
      <c r="C559" s="51"/>
    </row>
    <row r="560" spans="1:3" ht="15.6">
      <c r="A560" s="49"/>
      <c r="B560" s="52"/>
      <c r="C560" s="51"/>
    </row>
    <row r="561" spans="1:3" ht="15.6">
      <c r="A561" s="49"/>
      <c r="B561" s="52"/>
      <c r="C561" s="51"/>
    </row>
    <row r="562" spans="1:3" ht="15.6">
      <c r="A562" s="49"/>
      <c r="B562" s="52"/>
      <c r="C562" s="51"/>
    </row>
    <row r="563" spans="1:3" ht="15.6">
      <c r="A563" s="49"/>
      <c r="B563" s="52"/>
      <c r="C563" s="51"/>
    </row>
    <row r="564" spans="1:3" ht="15.6">
      <c r="A564" s="49"/>
      <c r="B564" s="52"/>
      <c r="C564" s="51"/>
    </row>
    <row r="565" spans="1:3" ht="15.6">
      <c r="A565" s="49"/>
      <c r="B565" s="52"/>
      <c r="C565" s="51"/>
    </row>
    <row r="566" spans="1:3" ht="15.6">
      <c r="A566" s="49"/>
      <c r="B566" s="52"/>
      <c r="C566" s="51"/>
    </row>
    <row r="567" spans="1:3" ht="15.6">
      <c r="A567" s="49"/>
      <c r="B567" s="52"/>
      <c r="C567" s="51"/>
    </row>
    <row r="568" spans="1:3" ht="15.6">
      <c r="A568" s="49"/>
      <c r="B568" s="52"/>
      <c r="C568" s="51"/>
    </row>
    <row r="569" spans="1:3" ht="15.6">
      <c r="A569" s="49"/>
      <c r="B569" s="52"/>
      <c r="C569" s="51"/>
    </row>
    <row r="570" spans="1:3" ht="15.6">
      <c r="A570" s="49"/>
      <c r="B570" s="52"/>
      <c r="C570" s="51"/>
    </row>
    <row r="571" spans="1:3" ht="15.6">
      <c r="A571" s="49"/>
      <c r="B571" s="52"/>
      <c r="C571" s="51"/>
    </row>
    <row r="572" spans="1:3" ht="15.6">
      <c r="A572" s="49"/>
      <c r="B572" s="52"/>
      <c r="C572" s="51"/>
    </row>
    <row r="573" spans="1:3" ht="15.6">
      <c r="A573" s="49"/>
      <c r="B573" s="52"/>
      <c r="C573" s="51"/>
    </row>
    <row r="574" spans="1:3" ht="15.6">
      <c r="A574" s="49"/>
      <c r="B574" s="52"/>
      <c r="C574" s="51"/>
    </row>
    <row r="575" spans="1:3" ht="15.6">
      <c r="A575" s="49"/>
      <c r="B575" s="52"/>
      <c r="C575" s="51"/>
    </row>
    <row r="576" spans="1:3" ht="15.6">
      <c r="A576" s="49"/>
      <c r="B576" s="52"/>
      <c r="C576" s="51"/>
    </row>
    <row r="577" spans="1:3" ht="15.6">
      <c r="A577" s="49"/>
      <c r="B577" s="52"/>
      <c r="C577" s="51"/>
    </row>
    <row r="578" spans="1:3" ht="15.6">
      <c r="A578" s="49"/>
      <c r="B578" s="52"/>
      <c r="C578" s="51"/>
    </row>
    <row r="579" spans="1:3" ht="15.6">
      <c r="A579" s="49"/>
      <c r="B579" s="52"/>
      <c r="C579" s="51"/>
    </row>
    <row r="580" spans="1:3" ht="15.6">
      <c r="A580" s="49"/>
      <c r="B580" s="52"/>
      <c r="C580" s="51"/>
    </row>
    <row r="581" spans="1:3" ht="15.6">
      <c r="A581" s="49"/>
      <c r="B581" s="52"/>
      <c r="C581" s="51"/>
    </row>
    <row r="582" spans="1:3" ht="15.6">
      <c r="A582" s="49"/>
      <c r="B582" s="52"/>
      <c r="C582" s="51"/>
    </row>
    <row r="583" spans="1:3" ht="15.6">
      <c r="A583" s="49"/>
      <c r="B583" s="52"/>
      <c r="C583" s="51"/>
    </row>
    <row r="584" spans="1:3" ht="15.6">
      <c r="A584" s="49"/>
      <c r="B584" s="52"/>
      <c r="C584" s="51"/>
    </row>
    <row r="585" spans="1:3" ht="15.6">
      <c r="A585" s="49"/>
      <c r="B585" s="52"/>
      <c r="C585" s="51"/>
    </row>
    <row r="586" spans="1:3" ht="15.6">
      <c r="A586" s="49"/>
      <c r="B586" s="52"/>
      <c r="C586" s="51"/>
    </row>
    <row r="587" spans="1:3" ht="15.6">
      <c r="A587" s="49"/>
      <c r="B587" s="52"/>
      <c r="C587" s="51"/>
    </row>
    <row r="588" spans="1:3" ht="15.6">
      <c r="A588" s="49"/>
      <c r="B588" s="52"/>
      <c r="C588" s="51"/>
    </row>
    <row r="589" spans="1:3" ht="15.6">
      <c r="A589" s="49"/>
      <c r="B589" s="52"/>
      <c r="C589" s="51"/>
    </row>
    <row r="590" spans="1:3" ht="15.6">
      <c r="A590" s="49"/>
      <c r="B590" s="52"/>
      <c r="C590" s="51"/>
    </row>
    <row r="591" spans="1:3" ht="15.6">
      <c r="A591" s="49"/>
      <c r="B591" s="52"/>
      <c r="C591" s="51"/>
    </row>
    <row r="592" spans="1:3" ht="15.6">
      <c r="A592" s="49"/>
      <c r="B592" s="52"/>
      <c r="C592" s="51"/>
    </row>
    <row r="593" spans="1:3" ht="15.6">
      <c r="A593" s="49"/>
      <c r="B593" s="52"/>
      <c r="C593" s="51"/>
    </row>
    <row r="594" spans="1:3" ht="15.6">
      <c r="A594" s="49"/>
      <c r="B594" s="52"/>
      <c r="C594" s="51"/>
    </row>
    <row r="595" spans="1:3" ht="15.6">
      <c r="A595" s="49"/>
      <c r="B595" s="52"/>
      <c r="C595" s="51"/>
    </row>
    <row r="596" spans="1:3" ht="15.6">
      <c r="A596" s="49"/>
      <c r="B596" s="52"/>
      <c r="C596" s="51"/>
    </row>
    <row r="597" spans="1:3" ht="15.6">
      <c r="A597" s="49"/>
      <c r="B597" s="52"/>
      <c r="C597" s="51"/>
    </row>
    <row r="598" spans="1:3" ht="15.6">
      <c r="A598" s="49"/>
      <c r="B598" s="52"/>
      <c r="C598" s="51"/>
    </row>
    <row r="599" spans="1:3" ht="15.6">
      <c r="A599" s="49"/>
      <c r="B599" s="52"/>
      <c r="C599" s="51"/>
    </row>
    <row r="600" spans="1:3" ht="15.6">
      <c r="A600" s="49"/>
      <c r="B600" s="52"/>
      <c r="C600" s="51"/>
    </row>
    <row r="601" spans="1:3" ht="15.6">
      <c r="A601" s="49"/>
      <c r="B601" s="52"/>
      <c r="C601" s="51"/>
    </row>
    <row r="602" spans="1:3" ht="15.6">
      <c r="A602" s="49"/>
      <c r="B602" s="52"/>
      <c r="C602" s="51"/>
    </row>
    <row r="603" spans="1:3" ht="15.6">
      <c r="A603" s="49"/>
      <c r="B603" s="52"/>
      <c r="C603" s="51"/>
    </row>
    <row r="604" spans="1:3" ht="15.6">
      <c r="A604" s="49"/>
      <c r="B604" s="52"/>
      <c r="C604" s="51"/>
    </row>
    <row r="605" spans="1:3" ht="15.6">
      <c r="A605" s="49"/>
      <c r="B605" s="52"/>
      <c r="C605" s="51"/>
    </row>
    <row r="606" spans="1:3" ht="15.6">
      <c r="A606" s="49"/>
      <c r="B606" s="52"/>
      <c r="C606" s="51"/>
    </row>
    <row r="607" spans="1:3" ht="15.6">
      <c r="A607" s="49"/>
      <c r="B607" s="52"/>
      <c r="C607" s="51"/>
    </row>
    <row r="608" spans="1:3" ht="15.6">
      <c r="A608" s="49"/>
      <c r="B608" s="52"/>
      <c r="C608" s="51"/>
    </row>
    <row r="609" spans="1:3" ht="15.6">
      <c r="A609" s="49"/>
      <c r="B609" s="52"/>
      <c r="C609" s="51"/>
    </row>
    <row r="610" spans="1:3" ht="15.6">
      <c r="A610" s="49"/>
      <c r="B610" s="52"/>
      <c r="C610" s="51"/>
    </row>
    <row r="611" spans="1:3" ht="15.6">
      <c r="A611" s="49"/>
      <c r="B611" s="52"/>
      <c r="C611" s="51"/>
    </row>
    <row r="612" spans="1:3" ht="15.6">
      <c r="A612" s="49"/>
      <c r="B612" s="52"/>
      <c r="C612" s="51"/>
    </row>
    <row r="613" spans="1:3" ht="15.6">
      <c r="A613" s="49"/>
      <c r="B613" s="52"/>
      <c r="C613" s="51"/>
    </row>
    <row r="614" spans="1:3" ht="15.6">
      <c r="A614" s="49"/>
      <c r="B614" s="52"/>
      <c r="C614" s="51"/>
    </row>
    <row r="615" spans="1:3" ht="15.6">
      <c r="A615" s="49"/>
      <c r="B615" s="52"/>
      <c r="C615" s="51"/>
    </row>
    <row r="616" spans="1:3" ht="15.6">
      <c r="A616" s="49"/>
      <c r="B616" s="52"/>
      <c r="C616" s="51"/>
    </row>
    <row r="617" spans="1:3" ht="15.6">
      <c r="A617" s="49"/>
      <c r="B617" s="52"/>
      <c r="C617" s="51"/>
    </row>
    <row r="618" spans="1:3" ht="15.6">
      <c r="A618" s="49"/>
      <c r="B618" s="52"/>
      <c r="C618" s="51"/>
    </row>
    <row r="619" spans="1:3" ht="15.6">
      <c r="A619" s="49"/>
      <c r="B619" s="52"/>
      <c r="C619" s="51"/>
    </row>
    <row r="620" spans="1:3" ht="15.6">
      <c r="A620" s="49"/>
      <c r="B620" s="52"/>
      <c r="C620" s="51"/>
    </row>
    <row r="621" spans="1:3" ht="15.6">
      <c r="A621" s="49"/>
      <c r="B621" s="52"/>
      <c r="C621" s="51"/>
    </row>
    <row r="622" spans="1:3" ht="15.6">
      <c r="A622" s="49"/>
      <c r="B622" s="52"/>
      <c r="C622" s="51"/>
    </row>
    <row r="623" spans="1:3" ht="15.6">
      <c r="A623" s="49"/>
      <c r="B623" s="52"/>
      <c r="C623" s="51"/>
    </row>
    <row r="624" spans="1:3" ht="15.6">
      <c r="A624" s="49"/>
      <c r="B624" s="52"/>
      <c r="C624" s="51"/>
    </row>
    <row r="625" spans="1:3" ht="15.6">
      <c r="A625" s="49"/>
      <c r="B625" s="52"/>
      <c r="C625" s="51"/>
    </row>
    <row r="626" spans="1:3" ht="15.6">
      <c r="A626" s="49"/>
      <c r="B626" s="52"/>
      <c r="C626" s="51"/>
    </row>
    <row r="627" spans="1:3" ht="15.6">
      <c r="A627" s="49"/>
      <c r="B627" s="52"/>
      <c r="C627" s="51"/>
    </row>
    <row r="628" spans="1:3" ht="15.6">
      <c r="A628" s="49"/>
      <c r="B628" s="52"/>
      <c r="C628" s="51"/>
    </row>
    <row r="629" spans="1:3" ht="15.6">
      <c r="A629" s="49"/>
      <c r="B629" s="52"/>
      <c r="C629" s="51"/>
    </row>
    <row r="630" spans="1:3" ht="15.6">
      <c r="A630" s="49"/>
      <c r="B630" s="52"/>
      <c r="C630" s="51"/>
    </row>
    <row r="631" spans="1:3" ht="15.6">
      <c r="A631" s="49"/>
      <c r="B631" s="52"/>
      <c r="C631" s="51"/>
    </row>
    <row r="632" spans="1:3" ht="15.6">
      <c r="A632" s="49"/>
      <c r="B632" s="52"/>
      <c r="C632" s="51"/>
    </row>
    <row r="633" spans="1:3" ht="15.6">
      <c r="A633" s="49"/>
      <c r="B633" s="52"/>
      <c r="C633" s="51"/>
    </row>
    <row r="634" spans="1:3" ht="15.6">
      <c r="A634" s="49"/>
      <c r="B634" s="52"/>
      <c r="C634" s="51"/>
    </row>
    <row r="635" spans="1:3" ht="15.6">
      <c r="A635" s="49"/>
      <c r="B635" s="52"/>
      <c r="C635" s="51"/>
    </row>
    <row r="636" spans="1:3" ht="15.6">
      <c r="A636" s="49"/>
      <c r="B636" s="52"/>
      <c r="C636" s="51"/>
    </row>
    <row r="637" spans="1:3" ht="15.6">
      <c r="A637" s="49"/>
      <c r="B637" s="52"/>
      <c r="C637" s="51"/>
    </row>
    <row r="638" spans="1:3" ht="15.6">
      <c r="A638" s="49"/>
      <c r="B638" s="52"/>
      <c r="C638" s="51"/>
    </row>
    <row r="639" spans="1:3" ht="15.6">
      <c r="A639" s="49"/>
      <c r="B639" s="52"/>
      <c r="C639" s="51"/>
    </row>
    <row r="640" spans="1:3" ht="15.6">
      <c r="A640" s="49"/>
      <c r="B640" s="52"/>
      <c r="C640" s="51"/>
    </row>
    <row r="641" spans="1:3" ht="15.6">
      <c r="A641" s="49"/>
      <c r="B641" s="52"/>
      <c r="C641" s="51"/>
    </row>
    <row r="642" spans="1:3" ht="15.6">
      <c r="A642" s="49"/>
      <c r="B642" s="52"/>
      <c r="C642" s="51"/>
    </row>
    <row r="643" spans="1:3" ht="15.6">
      <c r="A643" s="49"/>
      <c r="B643" s="52"/>
      <c r="C643" s="51"/>
    </row>
    <row r="644" spans="1:3" ht="15.6">
      <c r="A644" s="49"/>
      <c r="B644" s="52"/>
      <c r="C644" s="51"/>
    </row>
    <row r="645" spans="1:3" ht="15.6">
      <c r="A645" s="49"/>
      <c r="B645" s="52"/>
      <c r="C645" s="51"/>
    </row>
    <row r="646" spans="1:3" ht="15.6">
      <c r="A646" s="49"/>
      <c r="B646" s="52"/>
      <c r="C646" s="51"/>
    </row>
    <row r="647" spans="1:3" ht="15.6">
      <c r="A647" s="49"/>
      <c r="B647" s="52"/>
      <c r="C647" s="51"/>
    </row>
    <row r="648" spans="1:3" ht="15.6">
      <c r="A648" s="49"/>
      <c r="B648" s="52"/>
      <c r="C648" s="51"/>
    </row>
    <row r="649" spans="1:3" ht="15.6">
      <c r="A649" s="49"/>
      <c r="B649" s="52"/>
      <c r="C649" s="51"/>
    </row>
    <row r="650" spans="1:3" ht="15.6">
      <c r="A650" s="49"/>
      <c r="B650" s="52"/>
      <c r="C650" s="51"/>
    </row>
    <row r="651" spans="1:3" ht="15.6">
      <c r="A651" s="49"/>
      <c r="B651" s="52"/>
      <c r="C651" s="51"/>
    </row>
    <row r="652" spans="1:3" ht="15.6">
      <c r="A652" s="49"/>
      <c r="B652" s="52"/>
      <c r="C652" s="51"/>
    </row>
    <row r="653" spans="1:3" ht="15.6">
      <c r="A653" s="49"/>
      <c r="B653" s="52"/>
      <c r="C653" s="51"/>
    </row>
    <row r="654" spans="1:3" ht="15.6">
      <c r="A654" s="49"/>
      <c r="B654" s="52"/>
      <c r="C654" s="51"/>
    </row>
    <row r="655" spans="1:3" ht="15.6">
      <c r="A655" s="49"/>
      <c r="B655" s="52"/>
      <c r="C655" s="51"/>
    </row>
    <row r="656" spans="1:3" ht="15.6">
      <c r="A656" s="49"/>
      <c r="B656" s="52"/>
      <c r="C656" s="51"/>
    </row>
    <row r="657" spans="1:3" ht="15.6">
      <c r="A657" s="49"/>
      <c r="B657" s="52"/>
      <c r="C657" s="51"/>
    </row>
    <row r="658" spans="1:3" ht="15.6">
      <c r="A658" s="49"/>
      <c r="B658" s="52"/>
      <c r="C658" s="51"/>
    </row>
    <row r="659" spans="1:3" ht="15.6">
      <c r="A659" s="49"/>
      <c r="B659" s="52"/>
      <c r="C659" s="51"/>
    </row>
    <row r="660" spans="1:3" ht="15.6">
      <c r="A660" s="49"/>
      <c r="B660" s="52"/>
      <c r="C660" s="51"/>
    </row>
    <row r="661" spans="1:3" ht="15.6">
      <c r="A661" s="49"/>
      <c r="B661" s="52"/>
      <c r="C661" s="51"/>
    </row>
    <row r="662" spans="1:3" ht="15.6">
      <c r="A662" s="49"/>
      <c r="B662" s="52"/>
      <c r="C662" s="51"/>
    </row>
    <row r="663" spans="1:3" ht="15.6">
      <c r="A663" s="49"/>
      <c r="B663" s="52"/>
      <c r="C663" s="51"/>
    </row>
    <row r="664" spans="1:3" ht="15.6">
      <c r="A664" s="49"/>
      <c r="B664" s="52"/>
      <c r="C664" s="51"/>
    </row>
    <row r="665" spans="1:3" ht="15.6">
      <c r="A665" s="49"/>
      <c r="B665" s="52"/>
      <c r="C665" s="51"/>
    </row>
    <row r="666" spans="1:3" ht="15.6">
      <c r="A666" s="49"/>
      <c r="B666" s="52"/>
      <c r="C666" s="51"/>
    </row>
    <row r="667" spans="1:3" ht="15.6">
      <c r="A667" s="49"/>
      <c r="B667" s="52"/>
      <c r="C667" s="51"/>
    </row>
    <row r="668" spans="1:3" ht="15.6">
      <c r="A668" s="49"/>
      <c r="B668" s="52"/>
      <c r="C668" s="51"/>
    </row>
    <row r="669" spans="1:3" ht="15.6">
      <c r="A669" s="49"/>
      <c r="B669" s="52"/>
      <c r="C669" s="51"/>
    </row>
    <row r="670" spans="1:3" ht="15.6">
      <c r="A670" s="49"/>
      <c r="B670" s="52"/>
      <c r="C670" s="51"/>
    </row>
    <row r="671" spans="1:3" ht="15.6">
      <c r="A671" s="49"/>
      <c r="B671" s="52"/>
      <c r="C671" s="51"/>
    </row>
    <row r="672" spans="1:3" ht="15.6">
      <c r="A672" s="49"/>
      <c r="B672" s="52"/>
      <c r="C672" s="51"/>
    </row>
    <row r="673" spans="1:3" ht="15.6">
      <c r="A673" s="49"/>
      <c r="B673" s="52"/>
      <c r="C673" s="51"/>
    </row>
    <row r="674" spans="1:3" ht="15.6">
      <c r="A674" s="49"/>
      <c r="B674" s="52"/>
      <c r="C674" s="51"/>
    </row>
    <row r="675" spans="1:3" ht="15.6">
      <c r="A675" s="49"/>
      <c r="B675" s="52"/>
      <c r="C675" s="51"/>
    </row>
    <row r="676" spans="1:3" ht="15.6">
      <c r="A676" s="49"/>
      <c r="B676" s="52"/>
      <c r="C676" s="51"/>
    </row>
    <row r="677" spans="1:3" ht="15.6">
      <c r="A677" s="49"/>
      <c r="B677" s="52"/>
      <c r="C677" s="51"/>
    </row>
    <row r="678" spans="1:3" ht="15.6">
      <c r="A678" s="49"/>
      <c r="B678" s="52"/>
      <c r="C678" s="51"/>
    </row>
    <row r="679" spans="1:3" ht="15.6">
      <c r="A679" s="49"/>
      <c r="B679" s="52"/>
      <c r="C679" s="51"/>
    </row>
    <row r="680" spans="1:3" ht="15.6">
      <c r="A680" s="49"/>
      <c r="B680" s="52"/>
      <c r="C680" s="51"/>
    </row>
    <row r="681" spans="1:3" ht="15.6">
      <c r="A681" s="49"/>
      <c r="B681" s="52"/>
      <c r="C681" s="51"/>
    </row>
    <row r="682" spans="1:3" ht="15.6">
      <c r="A682" s="49"/>
      <c r="B682" s="52"/>
      <c r="C682" s="51"/>
    </row>
    <row r="683" spans="1:3" ht="15.6">
      <c r="A683" s="49"/>
      <c r="B683" s="52"/>
      <c r="C683" s="51"/>
    </row>
    <row r="684" spans="1:3" ht="15.6">
      <c r="A684" s="49"/>
      <c r="B684" s="52"/>
      <c r="C684" s="51"/>
    </row>
    <row r="685" spans="1:3" ht="15.6">
      <c r="A685" s="49"/>
      <c r="B685" s="52"/>
      <c r="C685" s="51"/>
    </row>
    <row r="686" spans="1:3" ht="15.6">
      <c r="A686" s="49"/>
      <c r="B686" s="52"/>
      <c r="C686" s="51"/>
    </row>
    <row r="687" spans="1:3" ht="15.6">
      <c r="A687" s="49"/>
      <c r="B687" s="52"/>
      <c r="C687" s="51"/>
    </row>
    <row r="688" spans="1:3" ht="15.6">
      <c r="A688" s="49"/>
      <c r="B688" s="52"/>
      <c r="C688" s="51"/>
    </row>
    <row r="689" spans="1:3" ht="15.6">
      <c r="A689" s="49"/>
      <c r="B689" s="52"/>
      <c r="C689" s="51"/>
    </row>
    <row r="690" spans="1:3" ht="15.6">
      <c r="A690" s="49"/>
      <c r="B690" s="52"/>
      <c r="C690" s="51"/>
    </row>
    <row r="691" spans="1:3" ht="15.6">
      <c r="A691" s="49"/>
      <c r="B691" s="52"/>
      <c r="C691" s="51"/>
    </row>
    <row r="692" spans="1:3" ht="15.6">
      <c r="A692" s="49"/>
      <c r="B692" s="52"/>
      <c r="C692" s="51"/>
    </row>
    <row r="693" spans="1:3" ht="15.6">
      <c r="A693" s="49"/>
      <c r="B693" s="52"/>
      <c r="C693" s="51"/>
    </row>
    <row r="694" spans="1:3" ht="15.6">
      <c r="A694" s="49"/>
      <c r="B694" s="52"/>
      <c r="C694" s="51"/>
    </row>
    <row r="695" spans="1:3" ht="15.6">
      <c r="A695" s="49"/>
      <c r="B695" s="52"/>
      <c r="C695" s="51"/>
    </row>
    <row r="696" spans="1:3" ht="15.6">
      <c r="A696" s="49"/>
      <c r="B696" s="52"/>
      <c r="C696" s="51"/>
    </row>
    <row r="697" spans="1:3" ht="15.6">
      <c r="A697" s="49"/>
      <c r="B697" s="52"/>
      <c r="C697" s="51"/>
    </row>
    <row r="698" spans="1:3" ht="15.6">
      <c r="A698" s="49"/>
      <c r="B698" s="52"/>
      <c r="C698" s="51"/>
    </row>
    <row r="699" spans="1:3" ht="15.6">
      <c r="A699" s="49"/>
      <c r="B699" s="52"/>
      <c r="C699" s="51"/>
    </row>
    <row r="700" spans="1:3" ht="15.6">
      <c r="A700" s="49"/>
      <c r="B700" s="52"/>
      <c r="C700" s="51"/>
    </row>
    <row r="701" spans="1:3" ht="15.6">
      <c r="A701" s="49"/>
      <c r="B701" s="52"/>
      <c r="C701" s="51"/>
    </row>
    <row r="702" spans="1:3" ht="15.6">
      <c r="A702" s="49"/>
      <c r="B702" s="52"/>
      <c r="C702" s="51"/>
    </row>
    <row r="703" spans="1:3" ht="15.6">
      <c r="A703" s="49"/>
      <c r="B703" s="52"/>
      <c r="C703" s="51"/>
    </row>
    <row r="704" spans="1:3" ht="15.6">
      <c r="A704" s="49"/>
      <c r="B704" s="52"/>
      <c r="C704" s="51"/>
    </row>
    <row r="705" spans="1:3" ht="15.6">
      <c r="A705" s="49"/>
      <c r="B705" s="52"/>
      <c r="C705" s="51"/>
    </row>
    <row r="706" spans="1:3" ht="15.6">
      <c r="A706" s="49"/>
      <c r="B706" s="52"/>
      <c r="C706" s="51"/>
    </row>
    <row r="707" spans="1:3" ht="15.6">
      <c r="A707" s="49"/>
      <c r="B707" s="52"/>
      <c r="C707" s="51"/>
    </row>
    <row r="708" spans="1:3" ht="15.6">
      <c r="A708" s="49"/>
      <c r="B708" s="52"/>
      <c r="C708" s="51"/>
    </row>
    <row r="709" spans="1:3" ht="15.6">
      <c r="A709" s="49"/>
      <c r="B709" s="52"/>
      <c r="C709" s="51"/>
    </row>
    <row r="710" spans="1:3" ht="15.6">
      <c r="A710" s="49"/>
      <c r="B710" s="52"/>
      <c r="C710" s="51"/>
    </row>
    <row r="711" spans="1:3" ht="15.6">
      <c r="A711" s="49"/>
      <c r="B711" s="52"/>
      <c r="C711" s="51"/>
    </row>
    <row r="712" spans="1:3" ht="15.6">
      <c r="A712" s="49"/>
      <c r="B712" s="52"/>
      <c r="C712" s="51"/>
    </row>
    <row r="713" spans="1:3" ht="15.6">
      <c r="A713" s="49"/>
      <c r="B713" s="52"/>
      <c r="C713" s="51"/>
    </row>
    <row r="714" spans="1:3" ht="15.6">
      <c r="A714" s="49"/>
      <c r="B714" s="52"/>
      <c r="C714" s="51"/>
    </row>
    <row r="715" spans="1:3" ht="15.6">
      <c r="A715" s="49"/>
      <c r="B715" s="52"/>
      <c r="C715" s="51"/>
    </row>
    <row r="716" spans="1:3" ht="15.6">
      <c r="A716" s="49"/>
      <c r="B716" s="52"/>
      <c r="C716" s="51"/>
    </row>
    <row r="717" spans="1:3" ht="15.6">
      <c r="A717" s="49"/>
      <c r="B717" s="52"/>
      <c r="C717" s="51"/>
    </row>
    <row r="718" spans="1:3" ht="15.6">
      <c r="A718" s="49"/>
      <c r="B718" s="52"/>
      <c r="C718" s="51"/>
    </row>
    <row r="719" spans="1:3" ht="15.6">
      <c r="A719" s="49"/>
      <c r="B719" s="52"/>
      <c r="C719" s="51"/>
    </row>
    <row r="720" spans="1:3" ht="15.6">
      <c r="A720" s="49"/>
      <c r="B720" s="52"/>
      <c r="C720" s="51"/>
    </row>
    <row r="721" spans="1:3" ht="15.6">
      <c r="A721" s="49"/>
      <c r="B721" s="52"/>
      <c r="C721" s="51"/>
    </row>
    <row r="722" spans="1:3" ht="15.6">
      <c r="A722" s="49"/>
      <c r="B722" s="52"/>
      <c r="C722" s="51"/>
    </row>
    <row r="723" spans="1:3" ht="15.6">
      <c r="A723" s="49"/>
      <c r="B723" s="52"/>
      <c r="C723" s="51"/>
    </row>
    <row r="724" spans="1:3" ht="15.6">
      <c r="A724" s="49"/>
      <c r="B724" s="52"/>
      <c r="C724" s="51"/>
    </row>
    <row r="725" spans="1:3" ht="15.6">
      <c r="A725" s="49"/>
      <c r="B725" s="52"/>
      <c r="C725" s="51"/>
    </row>
    <row r="726" spans="1:3" ht="15.6">
      <c r="A726" s="49"/>
      <c r="B726" s="52"/>
      <c r="C726" s="51"/>
    </row>
    <row r="727" spans="1:3" ht="15.6">
      <c r="A727" s="49"/>
      <c r="B727" s="52"/>
      <c r="C727" s="51"/>
    </row>
    <row r="728" spans="1:3" ht="15.6">
      <c r="A728" s="49"/>
      <c r="B728" s="52"/>
      <c r="C728" s="51"/>
    </row>
    <row r="729" spans="1:3" ht="15.6">
      <c r="A729" s="49"/>
      <c r="B729" s="52"/>
      <c r="C729" s="51"/>
    </row>
    <row r="730" spans="1:3" ht="15.6">
      <c r="A730" s="49"/>
      <c r="B730" s="52"/>
      <c r="C730" s="51"/>
    </row>
    <row r="731" spans="1:3" ht="15.6">
      <c r="A731" s="49"/>
      <c r="B731" s="52"/>
      <c r="C731" s="51"/>
    </row>
    <row r="732" spans="1:3" ht="15.6">
      <c r="A732" s="49"/>
      <c r="B732" s="52"/>
      <c r="C732" s="51"/>
    </row>
    <row r="733" spans="1:3" ht="15.6">
      <c r="A733" s="49"/>
      <c r="B733" s="52"/>
      <c r="C733" s="51"/>
    </row>
    <row r="734" spans="1:3" ht="15.6">
      <c r="A734" s="49"/>
      <c r="B734" s="52"/>
      <c r="C734" s="51"/>
    </row>
    <row r="735" spans="1:3" ht="15.6">
      <c r="A735" s="49"/>
      <c r="B735" s="52"/>
      <c r="C735" s="51"/>
    </row>
    <row r="736" spans="1:3" ht="15.6">
      <c r="A736" s="49"/>
      <c r="B736" s="52"/>
      <c r="C736" s="51"/>
    </row>
    <row r="737" spans="1:3" ht="15.6">
      <c r="A737" s="49"/>
      <c r="B737" s="52"/>
      <c r="C737" s="51"/>
    </row>
    <row r="738" spans="1:3" ht="15.6">
      <c r="A738" s="49"/>
      <c r="B738" s="52"/>
      <c r="C738" s="51"/>
    </row>
    <row r="739" spans="1:3" ht="15.6">
      <c r="A739" s="49"/>
      <c r="B739" s="52"/>
      <c r="C739" s="51"/>
    </row>
    <row r="740" spans="1:3" ht="15.6">
      <c r="A740" s="49"/>
      <c r="B740" s="52"/>
      <c r="C740" s="51"/>
    </row>
    <row r="741" spans="1:3" ht="15.6">
      <c r="A741" s="49"/>
      <c r="B741" s="52"/>
      <c r="C741" s="51"/>
    </row>
    <row r="742" spans="1:3" ht="15.6">
      <c r="A742" s="49"/>
      <c r="B742" s="52"/>
      <c r="C742" s="51"/>
    </row>
    <row r="743" spans="1:3" ht="15.6">
      <c r="A743" s="49"/>
      <c r="B743" s="52"/>
      <c r="C743" s="51"/>
    </row>
    <row r="744" spans="1:3" ht="15.6">
      <c r="A744" s="49"/>
      <c r="B744" s="52"/>
      <c r="C744" s="51"/>
    </row>
    <row r="745" spans="1:3" ht="15.6">
      <c r="A745" s="49"/>
      <c r="B745" s="52"/>
      <c r="C745" s="51"/>
    </row>
    <row r="746" spans="1:3" ht="15.6">
      <c r="A746" s="49"/>
      <c r="B746" s="52"/>
      <c r="C746" s="51"/>
    </row>
    <row r="747" spans="1:3" ht="15.6">
      <c r="A747" s="49"/>
      <c r="B747" s="52"/>
      <c r="C747" s="51"/>
    </row>
    <row r="748" spans="1:3" ht="15.6">
      <c r="A748" s="49"/>
      <c r="B748" s="52"/>
      <c r="C748" s="51"/>
    </row>
    <row r="749" spans="1:3" ht="15.6">
      <c r="A749" s="49"/>
      <c r="B749" s="52"/>
      <c r="C749" s="51"/>
    </row>
    <row r="750" spans="1:3" ht="15.6">
      <c r="A750" s="49"/>
      <c r="B750" s="52"/>
      <c r="C750" s="51"/>
    </row>
    <row r="751" spans="1:3" ht="15.6">
      <c r="A751" s="49"/>
      <c r="B751" s="52"/>
      <c r="C751" s="51"/>
    </row>
    <row r="752" spans="1:3" ht="15.6">
      <c r="A752" s="49"/>
      <c r="B752" s="52"/>
      <c r="C752" s="51"/>
    </row>
    <row r="753" spans="1:3" ht="15.6">
      <c r="A753" s="49"/>
      <c r="B753" s="52"/>
      <c r="C753" s="51"/>
    </row>
    <row r="754" spans="1:3" ht="15.6">
      <c r="A754" s="49"/>
      <c r="B754" s="52"/>
      <c r="C754" s="51"/>
    </row>
    <row r="755" spans="1:3" ht="15.6">
      <c r="A755" s="49"/>
      <c r="B755" s="52"/>
      <c r="C755" s="51"/>
    </row>
    <row r="756" spans="1:3" ht="15.6">
      <c r="A756" s="49"/>
      <c r="B756" s="52"/>
      <c r="C756" s="51"/>
    </row>
    <row r="757" spans="1:3" ht="15.6">
      <c r="A757" s="49"/>
      <c r="B757" s="52"/>
      <c r="C757" s="51"/>
    </row>
    <row r="758" spans="1:3" ht="15.6">
      <c r="A758" s="49"/>
      <c r="B758" s="52"/>
      <c r="C758" s="51"/>
    </row>
    <row r="759" spans="1:3" ht="15.6">
      <c r="A759" s="49"/>
      <c r="B759" s="52"/>
      <c r="C759" s="51"/>
    </row>
    <row r="760" spans="1:3" ht="15.6">
      <c r="A760" s="49"/>
      <c r="B760" s="52"/>
      <c r="C760" s="51"/>
    </row>
    <row r="761" spans="1:3" ht="15.6">
      <c r="A761" s="49"/>
      <c r="B761" s="52"/>
      <c r="C761" s="51"/>
    </row>
    <row r="762" spans="1:3" ht="15.6">
      <c r="A762" s="49"/>
      <c r="B762" s="52"/>
      <c r="C762" s="51"/>
    </row>
    <row r="763" spans="1:3" ht="15.6">
      <c r="A763" s="49"/>
      <c r="B763" s="52"/>
      <c r="C763" s="51"/>
    </row>
    <row r="764" spans="1:3" ht="15.6">
      <c r="A764" s="49"/>
      <c r="B764" s="52"/>
      <c r="C764" s="51"/>
    </row>
    <row r="765" spans="1:3" ht="15.6">
      <c r="A765" s="49"/>
      <c r="B765" s="52"/>
      <c r="C765" s="51"/>
    </row>
    <row r="766" spans="1:3" ht="15.6">
      <c r="A766" s="49"/>
      <c r="B766" s="52"/>
      <c r="C766" s="51"/>
    </row>
    <row r="767" spans="1:3" ht="15.6">
      <c r="A767" s="49"/>
      <c r="B767" s="52"/>
      <c r="C767" s="51"/>
    </row>
    <row r="768" spans="1:3" ht="15.6">
      <c r="A768" s="49"/>
      <c r="B768" s="52"/>
      <c r="C768" s="51"/>
    </row>
    <row r="769" spans="1:3" ht="15.6">
      <c r="A769" s="49"/>
      <c r="B769" s="52"/>
      <c r="C769" s="51"/>
    </row>
    <row r="770" spans="1:3" ht="15.6">
      <c r="A770" s="49"/>
      <c r="B770" s="52"/>
      <c r="C770" s="51"/>
    </row>
    <row r="771" spans="1:3" ht="15.6">
      <c r="A771" s="49"/>
      <c r="B771" s="52"/>
      <c r="C771" s="51"/>
    </row>
    <row r="772" spans="1:3" ht="15.6">
      <c r="A772" s="49"/>
      <c r="B772" s="52"/>
      <c r="C772" s="51"/>
    </row>
    <row r="773" spans="1:3" ht="15.6">
      <c r="A773" s="49"/>
      <c r="B773" s="52"/>
      <c r="C773" s="51"/>
    </row>
    <row r="774" spans="1:3" ht="15.6">
      <c r="A774" s="49"/>
      <c r="B774" s="52"/>
      <c r="C774" s="51"/>
    </row>
    <row r="775" spans="1:3" ht="15.6">
      <c r="A775" s="49"/>
      <c r="B775" s="52"/>
      <c r="C775" s="51"/>
    </row>
    <row r="776" spans="1:3" ht="15.6">
      <c r="A776" s="49"/>
      <c r="B776" s="52"/>
      <c r="C776" s="51"/>
    </row>
    <row r="777" spans="1:3" ht="15.6">
      <c r="A777" s="49"/>
      <c r="B777" s="52"/>
      <c r="C777" s="51"/>
    </row>
    <row r="778" spans="1:3" ht="15.6">
      <c r="A778" s="49"/>
      <c r="B778" s="52"/>
      <c r="C778" s="51"/>
    </row>
    <row r="779" spans="1:3" ht="15.6">
      <c r="A779" s="49"/>
      <c r="B779" s="52"/>
      <c r="C779" s="51"/>
    </row>
    <row r="780" spans="1:3" ht="15.6">
      <c r="A780" s="49"/>
      <c r="B780" s="52"/>
      <c r="C780" s="51"/>
    </row>
    <row r="781" spans="1:3" ht="15.6">
      <c r="A781" s="49"/>
      <c r="B781" s="52"/>
      <c r="C781" s="51"/>
    </row>
    <row r="782" spans="1:3" ht="15.6">
      <c r="A782" s="49"/>
      <c r="B782" s="52"/>
      <c r="C782" s="51"/>
    </row>
    <row r="783" spans="1:3" ht="15.6">
      <c r="A783" s="49"/>
      <c r="B783" s="52"/>
      <c r="C783" s="51"/>
    </row>
    <row r="784" spans="1:3" ht="15.6">
      <c r="A784" s="49"/>
      <c r="B784" s="52"/>
      <c r="C784" s="51"/>
    </row>
    <row r="785" spans="1:3" ht="15.6">
      <c r="A785" s="49"/>
      <c r="B785" s="52"/>
      <c r="C785" s="51"/>
    </row>
    <row r="786" spans="1:3" ht="15.6">
      <c r="A786" s="49"/>
      <c r="B786" s="52"/>
      <c r="C786" s="51"/>
    </row>
    <row r="787" spans="1:3" ht="15.6">
      <c r="A787" s="49"/>
      <c r="B787" s="52"/>
      <c r="C787" s="51"/>
    </row>
    <row r="788" spans="1:3" ht="15.6">
      <c r="A788" s="49"/>
      <c r="B788" s="52"/>
      <c r="C788" s="51"/>
    </row>
    <row r="789" spans="1:3" ht="15.6">
      <c r="A789" s="49"/>
      <c r="B789" s="52"/>
      <c r="C789" s="51"/>
    </row>
    <row r="790" spans="1:3" ht="15.6">
      <c r="A790" s="49"/>
      <c r="B790" s="52"/>
      <c r="C790" s="51"/>
    </row>
    <row r="791" spans="1:3" ht="15.6">
      <c r="A791" s="49"/>
      <c r="B791" s="52"/>
      <c r="C791" s="51"/>
    </row>
    <row r="792" spans="1:3" ht="15.6">
      <c r="A792" s="49"/>
      <c r="B792" s="52"/>
      <c r="C792" s="51"/>
    </row>
    <row r="793" spans="1:3" ht="15.6">
      <c r="A793" s="49"/>
      <c r="B793" s="52"/>
      <c r="C793" s="51"/>
    </row>
    <row r="794" spans="1:3" ht="15.6">
      <c r="A794" s="49"/>
      <c r="B794" s="52"/>
      <c r="C794" s="51"/>
    </row>
    <row r="795" spans="1:3" ht="15.6">
      <c r="A795" s="49"/>
      <c r="B795" s="52"/>
      <c r="C795" s="51"/>
    </row>
    <row r="796" spans="1:3" ht="15.6">
      <c r="A796" s="49"/>
      <c r="B796" s="52"/>
      <c r="C796" s="51"/>
    </row>
    <row r="797" spans="1:3" ht="15.6">
      <c r="A797" s="49"/>
      <c r="B797" s="52"/>
      <c r="C797" s="51"/>
    </row>
    <row r="798" spans="1:3" ht="15.6">
      <c r="A798" s="49"/>
      <c r="B798" s="52"/>
      <c r="C798" s="51"/>
    </row>
    <row r="799" spans="1:3" ht="15.6">
      <c r="A799" s="49"/>
      <c r="B799" s="52"/>
      <c r="C799" s="51"/>
    </row>
    <row r="800" spans="1:3" ht="15.6">
      <c r="A800" s="49"/>
      <c r="B800" s="52"/>
      <c r="C800" s="51"/>
    </row>
    <row r="801" spans="1:3" ht="15.6">
      <c r="A801" s="49"/>
      <c r="B801" s="52"/>
      <c r="C801" s="51"/>
    </row>
    <row r="802" spans="1:3" ht="15.6">
      <c r="A802" s="49"/>
      <c r="B802" s="52"/>
      <c r="C802" s="51"/>
    </row>
    <row r="803" spans="1:3" ht="15.6">
      <c r="A803" s="49"/>
      <c r="B803" s="52"/>
      <c r="C803" s="51"/>
    </row>
    <row r="804" spans="1:3" ht="15.6">
      <c r="A804" s="49"/>
      <c r="B804" s="52"/>
      <c r="C804" s="51"/>
    </row>
    <row r="805" spans="1:3" ht="15.6">
      <c r="A805" s="49"/>
      <c r="B805" s="52"/>
      <c r="C805" s="51"/>
    </row>
    <row r="806" spans="1:3" ht="15.6">
      <c r="A806" s="49"/>
      <c r="B806" s="52"/>
      <c r="C806" s="51"/>
    </row>
    <row r="807" spans="1:3" ht="15.6">
      <c r="A807" s="49"/>
      <c r="B807" s="52"/>
      <c r="C807" s="51"/>
    </row>
    <row r="808" spans="1:3" ht="15.6">
      <c r="A808" s="49"/>
      <c r="B808" s="52"/>
      <c r="C808" s="51"/>
    </row>
  </sheetData>
  <pageMargins left="0.70866141732283472" right="0.70866141732283472" top="0.74803149606299213" bottom="0.74803149606299213" header="0.31496062992125984" footer="0.31496062992125984"/>
  <pageSetup paperSize="8" scale="80" fitToHeight="0" orientation="landscape" r:id="rId1"/>
  <headerFooter>
    <oddHeader>&amp;L&amp;F&amp;C&amp;A</oddHeader>
    <oddFooter>&amp;LPrinted on &amp;D at &amp;T&amp;CPage &amp;P of &amp;N&amp;ROfwat</oddFooter>
  </headerFooter>
  <customProperties>
    <customPr name="MMSheetType"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228"/>
  <sheetViews>
    <sheetView zoomScale="80" zoomScaleNormal="80" workbookViewId="0"/>
  </sheetViews>
  <sheetFormatPr defaultRowHeight="9.9499999999999993"/>
  <sheetData>
    <row r="1" spans="1:7" ht="14.45">
      <c r="C1" s="252" t="s">
        <v>133</v>
      </c>
      <c r="E1" s="252" t="s">
        <v>134</v>
      </c>
    </row>
    <row r="2" spans="1:7" ht="14.45">
      <c r="A2" s="253" t="s">
        <v>92</v>
      </c>
      <c r="B2" s="253" t="s">
        <v>135</v>
      </c>
      <c r="C2" s="253" t="s">
        <v>136</v>
      </c>
      <c r="D2" s="253" t="s">
        <v>137</v>
      </c>
      <c r="E2" s="253" t="s">
        <v>138</v>
      </c>
      <c r="F2" s="253" t="s">
        <v>139</v>
      </c>
      <c r="G2" s="253" t="s">
        <v>140</v>
      </c>
    </row>
    <row r="4" spans="1:7">
      <c r="A4" s="178" t="s">
        <v>116</v>
      </c>
      <c r="B4" s="178" t="s">
        <v>141</v>
      </c>
      <c r="C4" s="178" t="s">
        <v>142</v>
      </c>
      <c r="D4" s="178" t="s">
        <v>143</v>
      </c>
      <c r="E4" s="178" t="s">
        <v>144</v>
      </c>
      <c r="F4" s="180">
        <v>128.30000000000001</v>
      </c>
      <c r="G4" s="180">
        <v>130.78040132655698</v>
      </c>
    </row>
    <row r="5" spans="1:7">
      <c r="A5" s="178" t="s">
        <v>116</v>
      </c>
      <c r="B5" s="178" t="s">
        <v>145</v>
      </c>
      <c r="C5" s="178" t="s">
        <v>146</v>
      </c>
      <c r="D5" s="178" t="s">
        <v>143</v>
      </c>
      <c r="E5" s="178" t="s">
        <v>144</v>
      </c>
      <c r="F5" s="180">
        <v>129.1</v>
      </c>
      <c r="G5" s="180">
        <v>131.04157478721001</v>
      </c>
    </row>
    <row r="6" spans="1:7">
      <c r="A6" s="178" t="s">
        <v>116</v>
      </c>
      <c r="B6" s="178" t="s">
        <v>147</v>
      </c>
      <c r="C6" s="178" t="s">
        <v>148</v>
      </c>
      <c r="D6" s="178" t="s">
        <v>143</v>
      </c>
      <c r="E6" s="178" t="s">
        <v>144</v>
      </c>
      <c r="F6" s="180">
        <v>129.4</v>
      </c>
      <c r="G6" s="180">
        <v>131.30326982124757</v>
      </c>
    </row>
    <row r="7" spans="1:7">
      <c r="A7" s="178" t="s">
        <v>116</v>
      </c>
      <c r="B7" s="178" t="s">
        <v>149</v>
      </c>
      <c r="C7" s="178" t="s">
        <v>150</v>
      </c>
      <c r="D7" s="178" t="s">
        <v>143</v>
      </c>
      <c r="E7" s="178" t="s">
        <v>144</v>
      </c>
      <c r="F7" s="180">
        <v>129</v>
      </c>
      <c r="G7" s="180">
        <v>131.56548747027162</v>
      </c>
    </row>
    <row r="8" spans="1:7">
      <c r="A8" s="178" t="s">
        <v>116</v>
      </c>
      <c r="B8" s="178" t="s">
        <v>151</v>
      </c>
      <c r="C8" s="178" t="s">
        <v>152</v>
      </c>
      <c r="D8" s="178" t="s">
        <v>143</v>
      </c>
      <c r="E8" s="178" t="s">
        <v>144</v>
      </c>
      <c r="F8" s="180">
        <v>129.4</v>
      </c>
      <c r="G8" s="180">
        <v>131.82822877796431</v>
      </c>
    </row>
    <row r="9" spans="1:7">
      <c r="A9" s="178" t="s">
        <v>116</v>
      </c>
      <c r="B9" s="178" t="s">
        <v>153</v>
      </c>
      <c r="C9" s="178" t="s">
        <v>154</v>
      </c>
      <c r="D9" s="178" t="s">
        <v>143</v>
      </c>
      <c r="E9" s="178" t="s">
        <v>144</v>
      </c>
      <c r="F9" s="180">
        <v>130.1</v>
      </c>
      <c r="G9" s="180">
        <v>132.09149479009199</v>
      </c>
    </row>
    <row r="10" spans="1:7">
      <c r="A10" s="178" t="s">
        <v>116</v>
      </c>
      <c r="B10" s="178" t="s">
        <v>155</v>
      </c>
      <c r="C10" s="178" t="s">
        <v>156</v>
      </c>
      <c r="D10" s="178" t="s">
        <v>143</v>
      </c>
      <c r="E10" s="178" t="s">
        <v>144</v>
      </c>
      <c r="F10" s="180">
        <v>130.19999999999999</v>
      </c>
      <c r="G10" s="180">
        <v>132.35528655450946</v>
      </c>
    </row>
    <row r="11" spans="1:7">
      <c r="A11" s="178" t="s">
        <v>116</v>
      </c>
      <c r="B11" s="178" t="s">
        <v>157</v>
      </c>
      <c r="C11" s="178" t="s">
        <v>158</v>
      </c>
      <c r="D11" s="178" t="s">
        <v>143</v>
      </c>
      <c r="E11" s="178" t="s">
        <v>144</v>
      </c>
      <c r="F11" s="180">
        <v>130</v>
      </c>
      <c r="G11" s="180">
        <v>132.61960512116417</v>
      </c>
    </row>
    <row r="12" spans="1:7">
      <c r="A12" s="178" t="s">
        <v>116</v>
      </c>
      <c r="B12" s="178" t="s">
        <v>159</v>
      </c>
      <c r="C12" s="178" t="s">
        <v>160</v>
      </c>
      <c r="D12" s="178" t="s">
        <v>143</v>
      </c>
      <c r="E12" s="178" t="s">
        <v>144</v>
      </c>
      <c r="F12" s="180">
        <v>130.5</v>
      </c>
      <c r="G12" s="180">
        <v>132.88445154210032</v>
      </c>
    </row>
    <row r="13" spans="1:7">
      <c r="A13" s="178" t="s">
        <v>116</v>
      </c>
      <c r="B13" s="178" t="s">
        <v>161</v>
      </c>
      <c r="C13" s="178" t="s">
        <v>162</v>
      </c>
      <c r="D13" s="178" t="s">
        <v>143</v>
      </c>
      <c r="E13" s="178" t="s">
        <v>144</v>
      </c>
      <c r="F13" s="180">
        <v>130</v>
      </c>
      <c r="G13" s="180">
        <v>132.95933237383022</v>
      </c>
    </row>
    <row r="14" spans="1:7">
      <c r="A14" s="178" t="s">
        <v>116</v>
      </c>
      <c r="B14" s="178" t="s">
        <v>163</v>
      </c>
      <c r="C14" s="178" t="s">
        <v>164</v>
      </c>
      <c r="D14" s="178" t="s">
        <v>143</v>
      </c>
      <c r="E14" s="178" t="s">
        <v>144</v>
      </c>
      <c r="F14" s="180">
        <v>130.25961496937231</v>
      </c>
      <c r="G14" s="180">
        <v>133.03425540115859</v>
      </c>
    </row>
    <row r="15" spans="1:7">
      <c r="A15" s="178" t="s">
        <v>116</v>
      </c>
      <c r="B15" s="178" t="s">
        <v>165</v>
      </c>
      <c r="C15" s="178" t="s">
        <v>166</v>
      </c>
      <c r="D15" s="178" t="s">
        <v>143</v>
      </c>
      <c r="E15" s="178" t="s">
        <v>144</v>
      </c>
      <c r="F15" s="180">
        <v>130.51974839976248</v>
      </c>
      <c r="G15" s="180">
        <v>133.1092206478628</v>
      </c>
    </row>
    <row r="16" spans="1:7">
      <c r="A16" s="178" t="s">
        <v>116</v>
      </c>
      <c r="B16" s="178" t="s">
        <v>167</v>
      </c>
      <c r="C16" s="178" t="s">
        <v>168</v>
      </c>
      <c r="D16" s="178" t="s">
        <v>169</v>
      </c>
      <c r="E16" s="178" t="s">
        <v>144</v>
      </c>
      <c r="F16" s="181">
        <v>0</v>
      </c>
      <c r="G16" s="181">
        <v>0</v>
      </c>
    </row>
    <row r="17" spans="1:7">
      <c r="A17" s="178" t="s">
        <v>116</v>
      </c>
      <c r="B17" s="178" t="s">
        <v>170</v>
      </c>
      <c r="C17" s="178" t="s">
        <v>171</v>
      </c>
      <c r="D17" s="178" t="s">
        <v>169</v>
      </c>
      <c r="E17" s="178" t="s">
        <v>144</v>
      </c>
      <c r="F17" s="181">
        <v>0</v>
      </c>
      <c r="G17" s="181">
        <v>0</v>
      </c>
    </row>
    <row r="18" spans="1:7">
      <c r="A18" s="178" t="s">
        <v>116</v>
      </c>
      <c r="B18" s="178" t="s">
        <v>172</v>
      </c>
      <c r="C18" s="178" t="s">
        <v>173</v>
      </c>
      <c r="D18" s="178" t="s">
        <v>169</v>
      </c>
      <c r="E18" s="178" t="s">
        <v>144</v>
      </c>
      <c r="F18" s="181">
        <v>0</v>
      </c>
      <c r="G18" s="181">
        <v>0</v>
      </c>
    </row>
    <row r="19" spans="1:7">
      <c r="A19" s="178" t="s">
        <v>116</v>
      </c>
      <c r="B19" s="178" t="s">
        <v>174</v>
      </c>
      <c r="C19" s="178" t="s">
        <v>175</v>
      </c>
      <c r="D19" s="178" t="s">
        <v>169</v>
      </c>
      <c r="E19" s="178" t="s">
        <v>144</v>
      </c>
      <c r="F19" s="181">
        <v>0</v>
      </c>
      <c r="G19" s="181">
        <v>0</v>
      </c>
    </row>
    <row r="20" spans="1:7">
      <c r="A20" s="178" t="s">
        <v>116</v>
      </c>
      <c r="B20" s="178" t="s">
        <v>176</v>
      </c>
      <c r="C20" s="178" t="s">
        <v>177</v>
      </c>
      <c r="D20" s="178" t="s">
        <v>169</v>
      </c>
      <c r="E20" s="178" t="s">
        <v>144</v>
      </c>
      <c r="F20" s="181">
        <v>0</v>
      </c>
      <c r="G20" s="181">
        <v>0</v>
      </c>
    </row>
    <row r="21" spans="1:7">
      <c r="A21" s="178" t="s">
        <v>116</v>
      </c>
      <c r="B21" s="178" t="s">
        <v>178</v>
      </c>
      <c r="C21" s="178" t="s">
        <v>179</v>
      </c>
      <c r="D21" s="178" t="s">
        <v>169</v>
      </c>
      <c r="E21" s="178" t="s">
        <v>144</v>
      </c>
      <c r="F21" s="181">
        <v>-28.391854266666662</v>
      </c>
      <c r="G21" s="181">
        <v>-27.586333333333332</v>
      </c>
    </row>
    <row r="22" spans="1:7">
      <c r="A22" s="178" t="s">
        <v>116</v>
      </c>
      <c r="B22" s="178" t="s">
        <v>180</v>
      </c>
      <c r="C22" s="178" t="s">
        <v>181</v>
      </c>
      <c r="D22" s="178" t="s">
        <v>169</v>
      </c>
      <c r="E22" s="178" t="s">
        <v>144</v>
      </c>
      <c r="F22" s="181">
        <v>0</v>
      </c>
      <c r="G22" s="181">
        <v>0</v>
      </c>
    </row>
    <row r="23" spans="1:7">
      <c r="A23" s="178" t="s">
        <v>116</v>
      </c>
      <c r="B23" s="178" t="s">
        <v>182</v>
      </c>
      <c r="C23" s="178" t="s">
        <v>183</v>
      </c>
      <c r="D23" s="178" t="s">
        <v>169</v>
      </c>
      <c r="E23" s="178" t="s">
        <v>144</v>
      </c>
      <c r="F23" s="181">
        <v>-18.884962333333331</v>
      </c>
      <c r="G23" s="181">
        <v>-18.349166666666665</v>
      </c>
    </row>
    <row r="24" spans="1:7">
      <c r="A24" s="178" t="s">
        <v>116</v>
      </c>
      <c r="B24" s="178" t="s">
        <v>184</v>
      </c>
      <c r="C24" s="178" t="s">
        <v>185</v>
      </c>
      <c r="D24" s="178" t="s">
        <v>169</v>
      </c>
      <c r="E24" s="178" t="s">
        <v>144</v>
      </c>
      <c r="F24" s="181">
        <v>0</v>
      </c>
      <c r="G24" s="181">
        <v>0</v>
      </c>
    </row>
    <row r="25" spans="1:7">
      <c r="A25" s="178" t="s">
        <v>116</v>
      </c>
      <c r="B25" s="178" t="s">
        <v>186</v>
      </c>
      <c r="C25" s="178" t="s">
        <v>187</v>
      </c>
      <c r="D25" s="178" t="s">
        <v>169</v>
      </c>
      <c r="E25" s="178" t="s">
        <v>144</v>
      </c>
      <c r="F25" s="181">
        <v>0</v>
      </c>
      <c r="G25" s="181">
        <v>0</v>
      </c>
    </row>
    <row r="26" spans="1:7">
      <c r="A26" s="178" t="s">
        <v>116</v>
      </c>
      <c r="B26" s="178" t="s">
        <v>188</v>
      </c>
      <c r="C26" s="178" t="s">
        <v>189</v>
      </c>
      <c r="D26" s="178" t="s">
        <v>169</v>
      </c>
      <c r="E26" s="178" t="s">
        <v>144</v>
      </c>
      <c r="F26" s="179" t="s">
        <v>190</v>
      </c>
      <c r="G26" s="179" t="s">
        <v>190</v>
      </c>
    </row>
    <row r="27" spans="1:7">
      <c r="A27" s="178" t="s">
        <v>116</v>
      </c>
      <c r="B27" s="178" t="s">
        <v>191</v>
      </c>
      <c r="C27" s="178" t="s">
        <v>192</v>
      </c>
      <c r="D27" s="178" t="s">
        <v>169</v>
      </c>
      <c r="E27" s="178" t="s">
        <v>144</v>
      </c>
      <c r="F27" s="179" t="s">
        <v>190</v>
      </c>
      <c r="G27" s="181">
        <v>16.612891349243455</v>
      </c>
    </row>
    <row r="28" spans="1:7">
      <c r="A28" s="178" t="s">
        <v>116</v>
      </c>
      <c r="B28" s="178" t="s">
        <v>193</v>
      </c>
      <c r="C28" s="178" t="s">
        <v>194</v>
      </c>
      <c r="D28" s="178" t="s">
        <v>169</v>
      </c>
      <c r="E28" s="178" t="s">
        <v>144</v>
      </c>
      <c r="F28" s="179" t="s">
        <v>190</v>
      </c>
      <c r="G28" s="181">
        <v>3.2367989553785734</v>
      </c>
    </row>
    <row r="29" spans="1:7">
      <c r="A29" s="178" t="s">
        <v>116</v>
      </c>
      <c r="B29" s="178" t="s">
        <v>195</v>
      </c>
      <c r="C29" s="178" t="s">
        <v>196</v>
      </c>
      <c r="D29" s="178" t="s">
        <v>169</v>
      </c>
      <c r="E29" s="178" t="s">
        <v>144</v>
      </c>
      <c r="F29" s="179" t="s">
        <v>190</v>
      </c>
      <c r="G29" s="181">
        <v>29.338578588393432</v>
      </c>
    </row>
    <row r="30" spans="1:7">
      <c r="A30" s="178" t="s">
        <v>116</v>
      </c>
      <c r="B30" s="178" t="s">
        <v>197</v>
      </c>
      <c r="C30" s="178" t="s">
        <v>198</v>
      </c>
      <c r="D30" s="178" t="s">
        <v>169</v>
      </c>
      <c r="E30" s="178" t="s">
        <v>144</v>
      </c>
      <c r="F30" s="179" t="s">
        <v>190</v>
      </c>
      <c r="G30" s="181">
        <v>-20.281438311411716</v>
      </c>
    </row>
    <row r="31" spans="1:7">
      <c r="A31" s="178" t="s">
        <v>116</v>
      </c>
      <c r="B31" s="178" t="s">
        <v>199</v>
      </c>
      <c r="C31" s="178" t="s">
        <v>200</v>
      </c>
      <c r="D31" s="178" t="s">
        <v>169</v>
      </c>
      <c r="E31" s="178" t="s">
        <v>144</v>
      </c>
      <c r="F31" s="179" t="s">
        <v>190</v>
      </c>
      <c r="G31" s="181">
        <v>0.55865698871209335</v>
      </c>
    </row>
    <row r="32" spans="1:7">
      <c r="A32" s="178" t="s">
        <v>116</v>
      </c>
      <c r="B32" s="178" t="s">
        <v>201</v>
      </c>
      <c r="C32" s="178" t="s">
        <v>202</v>
      </c>
      <c r="D32" s="178" t="s">
        <v>169</v>
      </c>
      <c r="E32" s="178" t="s">
        <v>144</v>
      </c>
      <c r="F32" s="179" t="s">
        <v>190</v>
      </c>
      <c r="G32" s="179" t="s">
        <v>190</v>
      </c>
    </row>
    <row r="33" spans="1:7">
      <c r="A33" s="178" t="s">
        <v>116</v>
      </c>
      <c r="B33" s="178" t="s">
        <v>203</v>
      </c>
      <c r="C33" s="178" t="s">
        <v>204</v>
      </c>
      <c r="D33" s="178" t="s">
        <v>169</v>
      </c>
      <c r="E33" s="178" t="s">
        <v>144</v>
      </c>
      <c r="F33" s="179" t="s">
        <v>190</v>
      </c>
      <c r="G33" s="181">
        <v>-1.3219305656095639</v>
      </c>
    </row>
    <row r="34" spans="1:7">
      <c r="A34" s="178" t="s">
        <v>116</v>
      </c>
      <c r="B34" s="178" t="s">
        <v>205</v>
      </c>
      <c r="C34" s="178" t="s">
        <v>206</v>
      </c>
      <c r="D34" s="178" t="s">
        <v>169</v>
      </c>
      <c r="E34" s="178" t="s">
        <v>144</v>
      </c>
      <c r="F34" s="179" t="s">
        <v>190</v>
      </c>
      <c r="G34" s="181">
        <v>-1.4782227103557553</v>
      </c>
    </row>
    <row r="35" spans="1:7">
      <c r="A35" s="178" t="s">
        <v>116</v>
      </c>
      <c r="B35" s="178" t="s">
        <v>207</v>
      </c>
      <c r="C35" s="178" t="s">
        <v>208</v>
      </c>
      <c r="D35" s="178" t="s">
        <v>169</v>
      </c>
      <c r="E35" s="178" t="s">
        <v>144</v>
      </c>
      <c r="F35" s="179" t="s">
        <v>190</v>
      </c>
      <c r="G35" s="181">
        <v>-7.0642972924698899</v>
      </c>
    </row>
    <row r="36" spans="1:7">
      <c r="A36" s="178" t="s">
        <v>116</v>
      </c>
      <c r="B36" s="178" t="s">
        <v>209</v>
      </c>
      <c r="C36" s="178" t="s">
        <v>210</v>
      </c>
      <c r="D36" s="178" t="s">
        <v>169</v>
      </c>
      <c r="E36" s="178" t="s">
        <v>144</v>
      </c>
      <c r="F36" s="179" t="s">
        <v>190</v>
      </c>
      <c r="G36" s="181">
        <v>441.63849252638357</v>
      </c>
    </row>
    <row r="37" spans="1:7">
      <c r="A37" s="178" t="s">
        <v>116</v>
      </c>
      <c r="B37" s="178" t="s">
        <v>211</v>
      </c>
      <c r="C37" s="178" t="s">
        <v>212</v>
      </c>
      <c r="D37" s="178" t="s">
        <v>169</v>
      </c>
      <c r="E37" s="178" t="s">
        <v>144</v>
      </c>
      <c r="F37" s="179" t="s">
        <v>190</v>
      </c>
      <c r="G37" s="179" t="s">
        <v>190</v>
      </c>
    </row>
    <row r="38" spans="1:7">
      <c r="A38" s="178" t="s">
        <v>116</v>
      </c>
      <c r="B38" s="178" t="s">
        <v>213</v>
      </c>
      <c r="C38" s="178" t="s">
        <v>214</v>
      </c>
      <c r="D38" s="178" t="s">
        <v>169</v>
      </c>
      <c r="E38" s="178" t="s">
        <v>144</v>
      </c>
      <c r="F38" s="179" t="s">
        <v>190</v>
      </c>
      <c r="G38" s="181">
        <v>6.3664961833146947</v>
      </c>
    </row>
    <row r="39" spans="1:7">
      <c r="A39" s="178" t="s">
        <v>116</v>
      </c>
      <c r="B39" s="178" t="s">
        <v>215</v>
      </c>
      <c r="C39" s="178" t="s">
        <v>216</v>
      </c>
      <c r="D39" s="178" t="s">
        <v>169</v>
      </c>
      <c r="E39" s="178" t="s">
        <v>144</v>
      </c>
      <c r="F39" s="179" t="s">
        <v>190</v>
      </c>
      <c r="G39" s="181">
        <v>126.11253460993021</v>
      </c>
    </row>
    <row r="40" spans="1:7">
      <c r="A40" s="178" t="s">
        <v>116</v>
      </c>
      <c r="B40" s="178" t="s">
        <v>217</v>
      </c>
      <c r="C40" s="178" t="s">
        <v>218</v>
      </c>
      <c r="D40" s="178" t="s">
        <v>169</v>
      </c>
      <c r="E40" s="178" t="s">
        <v>144</v>
      </c>
      <c r="F40" s="179" t="s">
        <v>190</v>
      </c>
      <c r="G40" s="181">
        <v>99.943277120238918</v>
      </c>
    </row>
    <row r="41" spans="1:7">
      <c r="A41" s="178" t="s">
        <v>116</v>
      </c>
      <c r="B41" s="178" t="s">
        <v>219</v>
      </c>
      <c r="C41" s="178" t="s">
        <v>220</v>
      </c>
      <c r="D41" s="178" t="s">
        <v>169</v>
      </c>
      <c r="E41" s="178" t="s">
        <v>144</v>
      </c>
      <c r="F41" s="179" t="s">
        <v>190</v>
      </c>
      <c r="G41" s="181">
        <v>31.329501893352131</v>
      </c>
    </row>
    <row r="42" spans="1:7">
      <c r="A42" s="178" t="s">
        <v>116</v>
      </c>
      <c r="B42" s="178" t="s">
        <v>221</v>
      </c>
      <c r="C42" s="178" t="s">
        <v>222</v>
      </c>
      <c r="D42" s="178" t="s">
        <v>169</v>
      </c>
      <c r="E42" s="178" t="s">
        <v>144</v>
      </c>
      <c r="F42" s="179" t="s">
        <v>190</v>
      </c>
      <c r="G42" s="181">
        <v>33.848427238060367</v>
      </c>
    </row>
    <row r="43" spans="1:7">
      <c r="A43" s="178" t="s">
        <v>116</v>
      </c>
      <c r="B43" s="178" t="s">
        <v>223</v>
      </c>
      <c r="C43" s="178" t="s">
        <v>224</v>
      </c>
      <c r="D43" s="178" t="s">
        <v>169</v>
      </c>
      <c r="E43" s="178" t="s">
        <v>144</v>
      </c>
      <c r="F43" s="179" t="s">
        <v>190</v>
      </c>
      <c r="G43" s="179" t="s">
        <v>190</v>
      </c>
    </row>
    <row r="44" spans="1:7">
      <c r="A44" s="178" t="s">
        <v>116</v>
      </c>
      <c r="B44" s="178" t="s">
        <v>225</v>
      </c>
      <c r="C44" s="178" t="s">
        <v>226</v>
      </c>
      <c r="D44" s="178" t="s">
        <v>169</v>
      </c>
      <c r="E44" s="178" t="s">
        <v>144</v>
      </c>
      <c r="F44" s="179" t="s">
        <v>190</v>
      </c>
      <c r="G44" s="181">
        <v>-20.156939999999999</v>
      </c>
    </row>
    <row r="45" spans="1:7">
      <c r="A45" s="178" t="s">
        <v>116</v>
      </c>
      <c r="B45" s="178" t="s">
        <v>227</v>
      </c>
      <c r="C45" s="178" t="s">
        <v>228</v>
      </c>
      <c r="D45" s="178" t="s">
        <v>169</v>
      </c>
      <c r="E45" s="178" t="s">
        <v>144</v>
      </c>
      <c r="F45" s="179" t="s">
        <v>190</v>
      </c>
      <c r="G45" s="181">
        <v>-4.0295400000000008</v>
      </c>
    </row>
    <row r="46" spans="1:7">
      <c r="A46" s="178" t="s">
        <v>116</v>
      </c>
      <c r="B46" s="178" t="s">
        <v>229</v>
      </c>
      <c r="C46" s="178" t="s">
        <v>230</v>
      </c>
      <c r="D46" s="178" t="s">
        <v>169</v>
      </c>
      <c r="E46" s="178" t="s">
        <v>144</v>
      </c>
      <c r="F46" s="179" t="s">
        <v>190</v>
      </c>
      <c r="G46" s="181">
        <v>0</v>
      </c>
    </row>
    <row r="47" spans="1:7">
      <c r="A47" s="178" t="s">
        <v>116</v>
      </c>
      <c r="B47" s="178" t="s">
        <v>231</v>
      </c>
      <c r="C47" s="178" t="s">
        <v>232</v>
      </c>
      <c r="D47" s="178" t="s">
        <v>169</v>
      </c>
      <c r="E47" s="178" t="s">
        <v>144</v>
      </c>
      <c r="F47" s="179" t="s">
        <v>190</v>
      </c>
      <c r="G47" s="181">
        <v>0.68459454669765718</v>
      </c>
    </row>
    <row r="48" spans="1:7">
      <c r="A48" s="178" t="s">
        <v>116</v>
      </c>
      <c r="B48" s="178" t="s">
        <v>233</v>
      </c>
      <c r="C48" s="178" t="s">
        <v>234</v>
      </c>
      <c r="D48" s="178" t="s">
        <v>169</v>
      </c>
      <c r="E48" s="178" t="s">
        <v>144</v>
      </c>
      <c r="F48" s="179" t="s">
        <v>190</v>
      </c>
      <c r="G48" s="181">
        <v>0</v>
      </c>
    </row>
    <row r="49" spans="1:7">
      <c r="A49" s="178" t="s">
        <v>116</v>
      </c>
      <c r="B49" s="178" t="s">
        <v>235</v>
      </c>
      <c r="C49" s="178" t="s">
        <v>236</v>
      </c>
      <c r="D49" s="178" t="s">
        <v>169</v>
      </c>
      <c r="E49" s="178" t="s">
        <v>144</v>
      </c>
      <c r="F49" s="179" t="s">
        <v>190</v>
      </c>
      <c r="G49" s="181">
        <v>0</v>
      </c>
    </row>
    <row r="50" spans="1:7">
      <c r="A50" s="178" t="s">
        <v>116</v>
      </c>
      <c r="B50" s="178" t="s">
        <v>237</v>
      </c>
      <c r="C50" s="178" t="s">
        <v>238</v>
      </c>
      <c r="D50" s="178" t="s">
        <v>169</v>
      </c>
      <c r="E50" s="178" t="s">
        <v>144</v>
      </c>
      <c r="F50" s="179" t="s">
        <v>190</v>
      </c>
      <c r="G50" s="179" t="s">
        <v>190</v>
      </c>
    </row>
    <row r="51" spans="1:7">
      <c r="A51" s="178" t="s">
        <v>116</v>
      </c>
      <c r="B51" s="178" t="s">
        <v>239</v>
      </c>
      <c r="C51" s="178" t="s">
        <v>240</v>
      </c>
      <c r="D51" s="178" t="s">
        <v>169</v>
      </c>
      <c r="E51" s="178" t="s">
        <v>144</v>
      </c>
      <c r="F51" s="179" t="s">
        <v>190</v>
      </c>
      <c r="G51" s="179" t="s">
        <v>190</v>
      </c>
    </row>
    <row r="52" spans="1:7">
      <c r="A52" s="178" t="s">
        <v>116</v>
      </c>
      <c r="B52" s="178" t="s">
        <v>241</v>
      </c>
      <c r="C52" s="178" t="s">
        <v>242</v>
      </c>
      <c r="D52" s="178" t="s">
        <v>169</v>
      </c>
      <c r="E52" s="178" t="s">
        <v>144</v>
      </c>
      <c r="F52" s="179" t="s">
        <v>190</v>
      </c>
      <c r="G52" s="179" t="s">
        <v>190</v>
      </c>
    </row>
    <row r="53" spans="1:7">
      <c r="A53" s="178" t="s">
        <v>116</v>
      </c>
      <c r="B53" s="178" t="s">
        <v>243</v>
      </c>
      <c r="C53" s="178" t="s">
        <v>244</v>
      </c>
      <c r="D53" s="178" t="s">
        <v>169</v>
      </c>
      <c r="E53" s="178" t="s">
        <v>144</v>
      </c>
      <c r="F53" s="179" t="s">
        <v>190</v>
      </c>
      <c r="G53" s="179" t="s">
        <v>190</v>
      </c>
    </row>
    <row r="54" spans="1:7">
      <c r="A54" s="178" t="s">
        <v>116</v>
      </c>
      <c r="B54" s="178" t="s">
        <v>245</v>
      </c>
      <c r="C54" s="178" t="s">
        <v>246</v>
      </c>
      <c r="D54" s="178" t="s">
        <v>169</v>
      </c>
      <c r="E54" s="178" t="s">
        <v>144</v>
      </c>
      <c r="F54" s="179" t="s">
        <v>190</v>
      </c>
      <c r="G54" s="179" t="s">
        <v>190</v>
      </c>
    </row>
    <row r="55" spans="1:7">
      <c r="A55" s="178" t="s">
        <v>116</v>
      </c>
      <c r="B55" s="178" t="s">
        <v>247</v>
      </c>
      <c r="C55" s="178" t="s">
        <v>248</v>
      </c>
      <c r="D55" s="178" t="s">
        <v>169</v>
      </c>
      <c r="E55" s="178" t="s">
        <v>144</v>
      </c>
      <c r="F55" s="179" t="s">
        <v>190</v>
      </c>
      <c r="G55" s="179" t="s">
        <v>190</v>
      </c>
    </row>
    <row r="56" spans="1:7">
      <c r="A56" s="178" t="s">
        <v>116</v>
      </c>
      <c r="B56" s="178" t="s">
        <v>249</v>
      </c>
      <c r="C56" s="178" t="s">
        <v>250</v>
      </c>
      <c r="D56" s="178" t="s">
        <v>169</v>
      </c>
      <c r="E56" s="178" t="s">
        <v>144</v>
      </c>
      <c r="F56" s="179" t="s">
        <v>190</v>
      </c>
      <c r="G56" s="179" t="s">
        <v>190</v>
      </c>
    </row>
    <row r="57" spans="1:7">
      <c r="A57" s="178" t="s">
        <v>116</v>
      </c>
      <c r="B57" s="178" t="s">
        <v>251</v>
      </c>
      <c r="C57" s="178" t="s">
        <v>252</v>
      </c>
      <c r="D57" s="178" t="s">
        <v>169</v>
      </c>
      <c r="E57" s="178" t="s">
        <v>144</v>
      </c>
      <c r="F57" s="179" t="s">
        <v>190</v>
      </c>
      <c r="G57" s="179" t="s">
        <v>190</v>
      </c>
    </row>
    <row r="58" spans="1:7">
      <c r="A58" s="178" t="s">
        <v>116</v>
      </c>
      <c r="B58" s="178" t="s">
        <v>253</v>
      </c>
      <c r="C58" s="178" t="s">
        <v>254</v>
      </c>
      <c r="D58" s="178" t="s">
        <v>169</v>
      </c>
      <c r="E58" s="178" t="s">
        <v>144</v>
      </c>
      <c r="F58" s="179" t="s">
        <v>190</v>
      </c>
      <c r="G58" s="179" t="s">
        <v>190</v>
      </c>
    </row>
    <row r="59" spans="1:7">
      <c r="A59" s="178" t="s">
        <v>116</v>
      </c>
      <c r="B59" s="178" t="s">
        <v>255</v>
      </c>
      <c r="C59" s="178" t="s">
        <v>256</v>
      </c>
      <c r="D59" s="178" t="s">
        <v>169</v>
      </c>
      <c r="E59" s="178" t="s">
        <v>144</v>
      </c>
      <c r="F59" s="179" t="s">
        <v>190</v>
      </c>
      <c r="G59" s="179" t="s">
        <v>190</v>
      </c>
    </row>
    <row r="60" spans="1:7">
      <c r="A60" s="178" t="s">
        <v>116</v>
      </c>
      <c r="B60" s="178" t="s">
        <v>257</v>
      </c>
      <c r="C60" s="178" t="s">
        <v>258</v>
      </c>
      <c r="D60" s="178" t="s">
        <v>169</v>
      </c>
      <c r="E60" s="178" t="s">
        <v>144</v>
      </c>
      <c r="F60" s="179" t="s">
        <v>190</v>
      </c>
      <c r="G60" s="179" t="s">
        <v>190</v>
      </c>
    </row>
    <row r="61" spans="1:7">
      <c r="A61" s="178" t="s">
        <v>116</v>
      </c>
      <c r="B61" s="178" t="s">
        <v>259</v>
      </c>
      <c r="C61" s="178" t="s">
        <v>260</v>
      </c>
      <c r="D61" s="178" t="s">
        <v>169</v>
      </c>
      <c r="E61" s="178" t="s">
        <v>144</v>
      </c>
      <c r="F61" s="179" t="s">
        <v>190</v>
      </c>
      <c r="G61" s="179" t="s">
        <v>190</v>
      </c>
    </row>
    <row r="62" spans="1:7">
      <c r="A62" s="178" t="s">
        <v>116</v>
      </c>
      <c r="B62" s="178" t="s">
        <v>261</v>
      </c>
      <c r="C62" s="178" t="s">
        <v>262</v>
      </c>
      <c r="D62" s="178" t="s">
        <v>169</v>
      </c>
      <c r="E62" s="178" t="s">
        <v>144</v>
      </c>
      <c r="F62" s="179" t="s">
        <v>190</v>
      </c>
      <c r="G62" s="179" t="s">
        <v>190</v>
      </c>
    </row>
    <row r="63" spans="1:7">
      <c r="A63" s="178" t="s">
        <v>116</v>
      </c>
      <c r="B63" s="178" t="s">
        <v>263</v>
      </c>
      <c r="C63" s="178" t="s">
        <v>264</v>
      </c>
      <c r="D63" s="178" t="s">
        <v>169</v>
      </c>
      <c r="E63" s="178" t="s">
        <v>144</v>
      </c>
      <c r="F63" s="179" t="s">
        <v>190</v>
      </c>
      <c r="G63" s="179" t="s">
        <v>190</v>
      </c>
    </row>
    <row r="64" spans="1:7">
      <c r="A64" s="178" t="s">
        <v>116</v>
      </c>
      <c r="B64" s="178" t="s">
        <v>265</v>
      </c>
      <c r="C64" s="178" t="s">
        <v>266</v>
      </c>
      <c r="D64" s="178" t="s">
        <v>169</v>
      </c>
      <c r="E64" s="178" t="s">
        <v>144</v>
      </c>
      <c r="F64" s="179" t="s">
        <v>190</v>
      </c>
      <c r="G64" s="179" t="s">
        <v>190</v>
      </c>
    </row>
    <row r="65" spans="1:7">
      <c r="A65" s="178" t="s">
        <v>116</v>
      </c>
      <c r="B65" s="178" t="s">
        <v>267</v>
      </c>
      <c r="C65" s="178" t="s">
        <v>268</v>
      </c>
      <c r="D65" s="178" t="s">
        <v>169</v>
      </c>
      <c r="E65" s="178" t="s">
        <v>144</v>
      </c>
      <c r="F65" s="179" t="s">
        <v>190</v>
      </c>
      <c r="G65" s="179" t="s">
        <v>190</v>
      </c>
    </row>
    <row r="66" spans="1:7">
      <c r="A66" s="178" t="s">
        <v>116</v>
      </c>
      <c r="B66" s="178" t="s">
        <v>269</v>
      </c>
      <c r="C66" s="178" t="s">
        <v>270</v>
      </c>
      <c r="D66" s="178" t="s">
        <v>169</v>
      </c>
      <c r="E66" s="178" t="s">
        <v>144</v>
      </c>
      <c r="F66" s="179" t="s">
        <v>190</v>
      </c>
      <c r="G66" s="179" t="s">
        <v>190</v>
      </c>
    </row>
    <row r="67" spans="1:7">
      <c r="A67" s="178" t="s">
        <v>116</v>
      </c>
      <c r="B67" s="178" t="s">
        <v>271</v>
      </c>
      <c r="C67" s="178" t="s">
        <v>272</v>
      </c>
      <c r="D67" s="178" t="s">
        <v>169</v>
      </c>
      <c r="E67" s="178" t="s">
        <v>144</v>
      </c>
      <c r="F67" s="179" t="s">
        <v>190</v>
      </c>
      <c r="G67" s="179" t="s">
        <v>190</v>
      </c>
    </row>
    <row r="68" spans="1:7">
      <c r="A68" s="178" t="s">
        <v>116</v>
      </c>
      <c r="B68" s="178" t="s">
        <v>273</v>
      </c>
      <c r="C68" s="178" t="s">
        <v>274</v>
      </c>
      <c r="D68" s="178" t="s">
        <v>169</v>
      </c>
      <c r="E68" s="178" t="s">
        <v>144</v>
      </c>
      <c r="F68" s="179" t="s">
        <v>190</v>
      </c>
      <c r="G68" s="181">
        <v>126.054</v>
      </c>
    </row>
    <row r="69" spans="1:7">
      <c r="A69" s="178" t="s">
        <v>116</v>
      </c>
      <c r="B69" s="178" t="s">
        <v>275</v>
      </c>
      <c r="C69" s="178" t="s">
        <v>274</v>
      </c>
      <c r="D69" s="178" t="s">
        <v>169</v>
      </c>
      <c r="E69" s="178" t="s">
        <v>144</v>
      </c>
      <c r="F69" s="179" t="s">
        <v>190</v>
      </c>
      <c r="G69" s="181">
        <v>2496.973</v>
      </c>
    </row>
    <row r="70" spans="1:7">
      <c r="A70" s="178" t="s">
        <v>116</v>
      </c>
      <c r="B70" s="178" t="s">
        <v>276</v>
      </c>
      <c r="C70" s="178" t="s">
        <v>274</v>
      </c>
      <c r="D70" s="178" t="s">
        <v>169</v>
      </c>
      <c r="E70" s="178" t="s">
        <v>144</v>
      </c>
      <c r="F70" s="179" t="s">
        <v>190</v>
      </c>
      <c r="G70" s="181">
        <v>1978.8330000000001</v>
      </c>
    </row>
    <row r="71" spans="1:7">
      <c r="A71" s="178" t="s">
        <v>116</v>
      </c>
      <c r="B71" s="178" t="s">
        <v>277</v>
      </c>
      <c r="C71" s="178" t="s">
        <v>278</v>
      </c>
      <c r="D71" s="178" t="s">
        <v>169</v>
      </c>
      <c r="E71" s="178" t="s">
        <v>144</v>
      </c>
      <c r="F71" s="179" t="s">
        <v>190</v>
      </c>
      <c r="G71" s="181">
        <v>620.30999999999995</v>
      </c>
    </row>
    <row r="72" spans="1:7">
      <c r="A72" s="178" t="s">
        <v>116</v>
      </c>
      <c r="B72" s="178" t="s">
        <v>279</v>
      </c>
      <c r="C72" s="178" t="s">
        <v>274</v>
      </c>
      <c r="D72" s="178" t="s">
        <v>169</v>
      </c>
      <c r="E72" s="178" t="s">
        <v>144</v>
      </c>
      <c r="F72" s="179" t="s">
        <v>190</v>
      </c>
      <c r="G72" s="181">
        <v>640.33900000000006</v>
      </c>
    </row>
    <row r="73" spans="1:7">
      <c r="A73" s="178" t="s">
        <v>116</v>
      </c>
      <c r="B73" s="178" t="s">
        <v>280</v>
      </c>
      <c r="C73" s="178" t="s">
        <v>274</v>
      </c>
      <c r="D73" s="178" t="s">
        <v>169</v>
      </c>
      <c r="E73" s="178" t="s">
        <v>144</v>
      </c>
      <c r="F73" s="179" t="s">
        <v>190</v>
      </c>
      <c r="G73" s="181">
        <v>0</v>
      </c>
    </row>
    <row r="74" spans="1:7">
      <c r="A74" s="178" t="s">
        <v>116</v>
      </c>
      <c r="B74" s="178" t="s">
        <v>281</v>
      </c>
      <c r="C74" s="178" t="s">
        <v>282</v>
      </c>
      <c r="D74" s="178" t="s">
        <v>169</v>
      </c>
      <c r="E74" s="178" t="s">
        <v>144</v>
      </c>
      <c r="F74" s="179" t="s">
        <v>190</v>
      </c>
      <c r="G74" s="181">
        <v>5862.509</v>
      </c>
    </row>
    <row r="75" spans="1:7">
      <c r="A75" s="178" t="s">
        <v>116</v>
      </c>
      <c r="B75" s="178" t="s">
        <v>283</v>
      </c>
      <c r="C75" s="178" t="s">
        <v>284</v>
      </c>
      <c r="D75" s="178" t="s">
        <v>169</v>
      </c>
      <c r="E75" s="178" t="s">
        <v>144</v>
      </c>
      <c r="F75" s="179" t="s">
        <v>190</v>
      </c>
      <c r="G75" s="181">
        <v>120.44</v>
      </c>
    </row>
    <row r="76" spans="1:7">
      <c r="A76" s="178" t="s">
        <v>116</v>
      </c>
      <c r="B76" s="178" t="s">
        <v>285</v>
      </c>
      <c r="C76" s="178" t="s">
        <v>286</v>
      </c>
      <c r="D76" s="178" t="s">
        <v>169</v>
      </c>
      <c r="E76" s="178" t="s">
        <v>144</v>
      </c>
      <c r="F76" s="179" t="s">
        <v>190</v>
      </c>
      <c r="G76" s="181">
        <v>2335.08</v>
      </c>
    </row>
    <row r="77" spans="1:7">
      <c r="A77" s="178" t="s">
        <v>116</v>
      </c>
      <c r="B77" s="178" t="s">
        <v>287</v>
      </c>
      <c r="C77" s="178" t="s">
        <v>288</v>
      </c>
      <c r="D77" s="178" t="s">
        <v>169</v>
      </c>
      <c r="E77" s="178" t="s">
        <v>144</v>
      </c>
      <c r="F77" s="179" t="s">
        <v>190</v>
      </c>
      <c r="G77" s="181">
        <v>1874.742</v>
      </c>
    </row>
    <row r="78" spans="1:7">
      <c r="A78" s="178" t="s">
        <v>116</v>
      </c>
      <c r="B78" s="178" t="s">
        <v>289</v>
      </c>
      <c r="C78" s="178" t="s">
        <v>290</v>
      </c>
      <c r="D78" s="178" t="s">
        <v>169</v>
      </c>
      <c r="E78" s="178" t="s">
        <v>144</v>
      </c>
      <c r="F78" s="179" t="s">
        <v>190</v>
      </c>
      <c r="G78" s="181">
        <v>592.68600000000004</v>
      </c>
    </row>
    <row r="79" spans="1:7">
      <c r="A79" s="178" t="s">
        <v>116</v>
      </c>
      <c r="B79" s="178" t="s">
        <v>291</v>
      </c>
      <c r="C79" s="178" t="s">
        <v>288</v>
      </c>
      <c r="D79" s="178" t="s">
        <v>169</v>
      </c>
      <c r="E79" s="178" t="s">
        <v>144</v>
      </c>
      <c r="F79" s="179" t="s">
        <v>190</v>
      </c>
      <c r="G79" s="181">
        <v>670.18399999999997</v>
      </c>
    </row>
    <row r="80" spans="1:7">
      <c r="A80" s="178" t="s">
        <v>116</v>
      </c>
      <c r="B80" s="178" t="s">
        <v>292</v>
      </c>
      <c r="C80" s="178" t="s">
        <v>288</v>
      </c>
      <c r="D80" s="178" t="s">
        <v>169</v>
      </c>
      <c r="E80" s="178" t="s">
        <v>144</v>
      </c>
      <c r="F80" s="179" t="s">
        <v>190</v>
      </c>
      <c r="G80" s="181">
        <v>0</v>
      </c>
    </row>
    <row r="81" spans="1:7">
      <c r="A81" s="178" t="s">
        <v>116</v>
      </c>
      <c r="B81" s="178" t="s">
        <v>293</v>
      </c>
      <c r="C81" s="178" t="s">
        <v>294</v>
      </c>
      <c r="D81" s="178" t="s">
        <v>169</v>
      </c>
      <c r="E81" s="178" t="s">
        <v>144</v>
      </c>
      <c r="F81" s="179" t="s">
        <v>190</v>
      </c>
      <c r="G81" s="181">
        <v>5593.1319999999996</v>
      </c>
    </row>
    <row r="82" spans="1:7">
      <c r="A82" s="178" t="s">
        <v>116</v>
      </c>
      <c r="B82" s="178" t="s">
        <v>295</v>
      </c>
      <c r="C82" s="178" t="s">
        <v>296</v>
      </c>
      <c r="D82" s="178" t="s">
        <v>169</v>
      </c>
      <c r="E82" s="178" t="s">
        <v>144</v>
      </c>
      <c r="F82" s="179" t="s">
        <v>190</v>
      </c>
      <c r="G82" s="181">
        <v>238.16800000000001</v>
      </c>
    </row>
    <row r="83" spans="1:7">
      <c r="A83" s="178" t="s">
        <v>116</v>
      </c>
      <c r="B83" s="178" t="s">
        <v>297</v>
      </c>
      <c r="C83" s="178" t="s">
        <v>296</v>
      </c>
      <c r="D83" s="178" t="s">
        <v>169</v>
      </c>
      <c r="E83" s="178" t="s">
        <v>144</v>
      </c>
      <c r="F83" s="179" t="s">
        <v>190</v>
      </c>
      <c r="G83" s="181">
        <v>2151.38</v>
      </c>
    </row>
    <row r="84" spans="1:7">
      <c r="A84" s="178" t="s">
        <v>116</v>
      </c>
      <c r="B84" s="178" t="s">
        <v>298</v>
      </c>
      <c r="C84" s="178" t="s">
        <v>296</v>
      </c>
      <c r="D84" s="178" t="s">
        <v>169</v>
      </c>
      <c r="E84" s="178" t="s">
        <v>144</v>
      </c>
      <c r="F84" s="179" t="s">
        <v>190</v>
      </c>
      <c r="G84" s="181">
        <v>1689.7860000000001</v>
      </c>
    </row>
    <row r="85" spans="1:7">
      <c r="A85" s="178" t="s">
        <v>116</v>
      </c>
      <c r="B85" s="178" t="s">
        <v>299</v>
      </c>
      <c r="C85" s="178" t="s">
        <v>296</v>
      </c>
      <c r="D85" s="178" t="s">
        <v>169</v>
      </c>
      <c r="E85" s="178" t="s">
        <v>144</v>
      </c>
      <c r="F85" s="179" t="s">
        <v>190</v>
      </c>
      <c r="G85" s="181">
        <v>298.58600000000001</v>
      </c>
    </row>
    <row r="86" spans="1:7">
      <c r="A86" s="178" t="s">
        <v>116</v>
      </c>
      <c r="B86" s="178" t="s">
        <v>300</v>
      </c>
      <c r="C86" s="178" t="s">
        <v>296</v>
      </c>
      <c r="D86" s="178" t="s">
        <v>169</v>
      </c>
      <c r="E86" s="178" t="s">
        <v>144</v>
      </c>
      <c r="F86" s="179" t="s">
        <v>190</v>
      </c>
      <c r="G86" s="181">
        <v>-339.20699999999999</v>
      </c>
    </row>
    <row r="87" spans="1:7">
      <c r="A87" s="178" t="s">
        <v>116</v>
      </c>
      <c r="B87" s="178" t="s">
        <v>301</v>
      </c>
      <c r="C87" s="178" t="s">
        <v>296</v>
      </c>
      <c r="D87" s="178" t="s">
        <v>169</v>
      </c>
      <c r="E87" s="178" t="s">
        <v>144</v>
      </c>
      <c r="F87" s="179" t="s">
        <v>190</v>
      </c>
      <c r="G87" s="181">
        <v>0</v>
      </c>
    </row>
    <row r="88" spans="1:7">
      <c r="A88" s="178" t="s">
        <v>116</v>
      </c>
      <c r="B88" s="178" t="s">
        <v>302</v>
      </c>
      <c r="C88" s="178" t="s">
        <v>303</v>
      </c>
      <c r="D88" s="178" t="s">
        <v>169</v>
      </c>
      <c r="E88" s="178" t="s">
        <v>144</v>
      </c>
      <c r="F88" s="179" t="s">
        <v>190</v>
      </c>
      <c r="G88" s="181">
        <v>4038.7130000000002</v>
      </c>
    </row>
    <row r="89" spans="1:7">
      <c r="A89" s="178" t="s">
        <v>116</v>
      </c>
      <c r="B89" s="178" t="s">
        <v>304</v>
      </c>
      <c r="C89" s="178" t="s">
        <v>305</v>
      </c>
      <c r="D89" s="178" t="s">
        <v>169</v>
      </c>
      <c r="E89" s="178" t="s">
        <v>144</v>
      </c>
      <c r="F89" s="179" t="s">
        <v>190</v>
      </c>
      <c r="G89" s="181">
        <v>484.66199999999998</v>
      </c>
    </row>
    <row r="90" spans="1:7">
      <c r="A90" s="178" t="s">
        <v>116</v>
      </c>
      <c r="B90" s="178" t="s">
        <v>306</v>
      </c>
      <c r="C90" s="178" t="s">
        <v>307</v>
      </c>
      <c r="D90" s="178" t="s">
        <v>169</v>
      </c>
      <c r="E90" s="178" t="s">
        <v>144</v>
      </c>
      <c r="F90" s="179" t="s">
        <v>190</v>
      </c>
      <c r="G90" s="181">
        <v>6983.433</v>
      </c>
    </row>
    <row r="91" spans="1:7">
      <c r="A91" s="178" t="s">
        <v>116</v>
      </c>
      <c r="B91" s="178" t="s">
        <v>308</v>
      </c>
      <c r="C91" s="178" t="s">
        <v>309</v>
      </c>
      <c r="D91" s="178" t="s">
        <v>169</v>
      </c>
      <c r="E91" s="178" t="s">
        <v>144</v>
      </c>
      <c r="F91" s="179" t="s">
        <v>190</v>
      </c>
      <c r="G91" s="181">
        <v>5543.3609999999999</v>
      </c>
    </row>
    <row r="92" spans="1:7">
      <c r="A92" s="178" t="s">
        <v>116</v>
      </c>
      <c r="B92" s="178" t="s">
        <v>310</v>
      </c>
      <c r="C92" s="178" t="s">
        <v>311</v>
      </c>
      <c r="D92" s="178" t="s">
        <v>169</v>
      </c>
      <c r="E92" s="178" t="s">
        <v>144</v>
      </c>
      <c r="F92" s="179" t="s">
        <v>190</v>
      </c>
      <c r="G92" s="181">
        <v>1511.5820000000001</v>
      </c>
    </row>
    <row r="93" spans="1:7">
      <c r="A93" s="178" t="s">
        <v>116</v>
      </c>
      <c r="B93" s="178" t="s">
        <v>312</v>
      </c>
      <c r="C93" s="178" t="s">
        <v>313</v>
      </c>
      <c r="D93" s="178" t="s">
        <v>169</v>
      </c>
      <c r="E93" s="178" t="s">
        <v>144</v>
      </c>
      <c r="F93" s="179" t="s">
        <v>190</v>
      </c>
      <c r="G93" s="181">
        <v>971.31600000000014</v>
      </c>
    </row>
    <row r="94" spans="1:7">
      <c r="A94" s="178" t="s">
        <v>116</v>
      </c>
      <c r="B94" s="178" t="s">
        <v>314</v>
      </c>
      <c r="C94" s="178" t="s">
        <v>315</v>
      </c>
      <c r="D94" s="178" t="s">
        <v>169</v>
      </c>
      <c r="E94" s="178" t="s">
        <v>144</v>
      </c>
      <c r="F94" s="179" t="s">
        <v>190</v>
      </c>
      <c r="G94" s="181">
        <v>0</v>
      </c>
    </row>
    <row r="95" spans="1:7">
      <c r="A95" s="178" t="s">
        <v>116</v>
      </c>
      <c r="B95" s="178" t="s">
        <v>316</v>
      </c>
      <c r="C95" s="178" t="s">
        <v>317</v>
      </c>
      <c r="D95" s="178" t="s">
        <v>169</v>
      </c>
      <c r="E95" s="178" t="s">
        <v>144</v>
      </c>
      <c r="F95" s="179" t="s">
        <v>190</v>
      </c>
      <c r="G95" s="181">
        <v>15494.353999999999</v>
      </c>
    </row>
    <row r="96" spans="1:7">
      <c r="A96" s="178" t="s">
        <v>116</v>
      </c>
      <c r="B96" s="178" t="s">
        <v>318</v>
      </c>
      <c r="C96" s="178" t="s">
        <v>319</v>
      </c>
      <c r="D96" s="178" t="s">
        <v>169</v>
      </c>
      <c r="E96" s="178" t="s">
        <v>144</v>
      </c>
      <c r="F96" s="179" t="s">
        <v>190</v>
      </c>
      <c r="G96" s="181">
        <v>-2.1000000000000001E-2</v>
      </c>
    </row>
    <row r="97" spans="1:7">
      <c r="A97" s="178" t="s">
        <v>116</v>
      </c>
      <c r="B97" s="178" t="s">
        <v>320</v>
      </c>
      <c r="C97" s="178" t="s">
        <v>321</v>
      </c>
      <c r="D97" s="178" t="s">
        <v>169</v>
      </c>
      <c r="E97" s="178" t="s">
        <v>144</v>
      </c>
      <c r="F97" s="179" t="s">
        <v>190</v>
      </c>
      <c r="G97" s="181">
        <v>0</v>
      </c>
    </row>
    <row r="98" spans="1:7">
      <c r="A98" s="178" t="s">
        <v>116</v>
      </c>
      <c r="B98" s="178" t="s">
        <v>322</v>
      </c>
      <c r="C98" s="178" t="s">
        <v>323</v>
      </c>
      <c r="D98" s="178" t="s">
        <v>169</v>
      </c>
      <c r="E98" s="178" t="s">
        <v>144</v>
      </c>
      <c r="F98" s="179" t="s">
        <v>190</v>
      </c>
      <c r="G98" s="181">
        <v>0</v>
      </c>
    </row>
    <row r="99" spans="1:7">
      <c r="A99" s="178" t="s">
        <v>116</v>
      </c>
      <c r="B99" s="178" t="s">
        <v>324</v>
      </c>
      <c r="C99" s="178" t="s">
        <v>325</v>
      </c>
      <c r="D99" s="178" t="s">
        <v>169</v>
      </c>
      <c r="E99" s="178" t="s">
        <v>144</v>
      </c>
      <c r="F99" s="179" t="s">
        <v>190</v>
      </c>
      <c r="G99" s="181">
        <v>0</v>
      </c>
    </row>
    <row r="100" spans="1:7">
      <c r="A100" s="178" t="s">
        <v>116</v>
      </c>
      <c r="B100" s="178" t="s">
        <v>326</v>
      </c>
      <c r="C100" s="178" t="s">
        <v>327</v>
      </c>
      <c r="D100" s="178" t="s">
        <v>169</v>
      </c>
      <c r="E100" s="178" t="s">
        <v>144</v>
      </c>
      <c r="F100" s="179" t="s">
        <v>190</v>
      </c>
      <c r="G100" s="181">
        <v>0</v>
      </c>
    </row>
    <row r="101" spans="1:7">
      <c r="A101" s="178" t="s">
        <v>116</v>
      </c>
      <c r="B101" s="178" t="s">
        <v>328</v>
      </c>
      <c r="C101" s="178" t="s">
        <v>329</v>
      </c>
      <c r="D101" s="178" t="s">
        <v>169</v>
      </c>
      <c r="E101" s="178" t="s">
        <v>144</v>
      </c>
      <c r="F101" s="179" t="s">
        <v>190</v>
      </c>
      <c r="G101" s="181">
        <v>-2.1000000000000001E-2</v>
      </c>
    </row>
    <row r="102" spans="1:7">
      <c r="A102" s="178" t="s">
        <v>116</v>
      </c>
      <c r="B102" s="178" t="s">
        <v>330</v>
      </c>
      <c r="C102" s="178" t="s">
        <v>331</v>
      </c>
      <c r="D102" s="178" t="s">
        <v>169</v>
      </c>
      <c r="E102" s="178" t="s">
        <v>144</v>
      </c>
      <c r="F102" s="179" t="s">
        <v>190</v>
      </c>
      <c r="G102" s="181">
        <v>0</v>
      </c>
    </row>
    <row r="103" spans="1:7">
      <c r="A103" s="178" t="s">
        <v>116</v>
      </c>
      <c r="B103" s="178" t="s">
        <v>332</v>
      </c>
      <c r="C103" s="178" t="s">
        <v>333</v>
      </c>
      <c r="D103" s="178" t="s">
        <v>169</v>
      </c>
      <c r="E103" s="178" t="s">
        <v>144</v>
      </c>
      <c r="F103" s="179" t="s">
        <v>190</v>
      </c>
      <c r="G103" s="181">
        <v>3.4169999999999998</v>
      </c>
    </row>
    <row r="104" spans="1:7">
      <c r="A104" s="178" t="s">
        <v>116</v>
      </c>
      <c r="B104" s="178" t="s">
        <v>334</v>
      </c>
      <c r="C104" s="178" t="s">
        <v>335</v>
      </c>
      <c r="D104" s="178" t="s">
        <v>169</v>
      </c>
      <c r="E104" s="178" t="s">
        <v>144</v>
      </c>
      <c r="F104" s="179" t="s">
        <v>190</v>
      </c>
      <c r="G104" s="181">
        <v>7.0529999999999999</v>
      </c>
    </row>
    <row r="105" spans="1:7">
      <c r="A105" s="178" t="s">
        <v>116</v>
      </c>
      <c r="B105" s="178" t="s">
        <v>336</v>
      </c>
      <c r="C105" s="178" t="s">
        <v>337</v>
      </c>
      <c r="D105" s="178" t="s">
        <v>169</v>
      </c>
      <c r="E105" s="178" t="s">
        <v>144</v>
      </c>
      <c r="F105" s="179" t="s">
        <v>190</v>
      </c>
      <c r="G105" s="181">
        <v>-7.0419999999999998</v>
      </c>
    </row>
    <row r="106" spans="1:7">
      <c r="A106" s="178" t="s">
        <v>116</v>
      </c>
      <c r="B106" s="178" t="s">
        <v>338</v>
      </c>
      <c r="C106" s="178" t="s">
        <v>339</v>
      </c>
      <c r="D106" s="178" t="s">
        <v>169</v>
      </c>
      <c r="E106" s="178" t="s">
        <v>144</v>
      </c>
      <c r="F106" s="179" t="s">
        <v>190</v>
      </c>
      <c r="G106" s="181">
        <v>0</v>
      </c>
    </row>
    <row r="107" spans="1:7">
      <c r="A107" s="178" t="s">
        <v>116</v>
      </c>
      <c r="B107" s="178" t="s">
        <v>340</v>
      </c>
      <c r="C107" s="178" t="s">
        <v>341</v>
      </c>
      <c r="D107" s="178" t="s">
        <v>169</v>
      </c>
      <c r="E107" s="178" t="s">
        <v>144</v>
      </c>
      <c r="F107" s="179" t="s">
        <v>190</v>
      </c>
      <c r="G107" s="181">
        <v>3.427999999999999</v>
      </c>
    </row>
    <row r="108" spans="1:7">
      <c r="A108" s="178" t="s">
        <v>116</v>
      </c>
      <c r="B108" s="178" t="s">
        <v>342</v>
      </c>
      <c r="C108" s="178" t="s">
        <v>343</v>
      </c>
      <c r="D108" s="178" t="s">
        <v>169</v>
      </c>
      <c r="E108" s="178" t="s">
        <v>144</v>
      </c>
      <c r="F108" s="179" t="s">
        <v>190</v>
      </c>
      <c r="G108" s="181">
        <v>0</v>
      </c>
    </row>
    <row r="109" spans="1:7">
      <c r="A109" s="178" t="s">
        <v>116</v>
      </c>
      <c r="B109" s="178" t="s">
        <v>344</v>
      </c>
      <c r="C109" s="178" t="s">
        <v>345</v>
      </c>
      <c r="D109" s="178" t="s">
        <v>169</v>
      </c>
      <c r="E109" s="178" t="s">
        <v>144</v>
      </c>
      <c r="F109" s="179" t="s">
        <v>190</v>
      </c>
      <c r="G109" s="181">
        <v>5.4080000000000004</v>
      </c>
    </row>
    <row r="110" spans="1:7">
      <c r="A110" s="178" t="s">
        <v>116</v>
      </c>
      <c r="B110" s="178" t="s">
        <v>346</v>
      </c>
      <c r="C110" s="178" t="s">
        <v>347</v>
      </c>
      <c r="D110" s="178" t="s">
        <v>169</v>
      </c>
      <c r="E110" s="178" t="s">
        <v>144</v>
      </c>
      <c r="F110" s="179" t="s">
        <v>190</v>
      </c>
      <c r="G110" s="179" t="s">
        <v>190</v>
      </c>
    </row>
    <row r="111" spans="1:7">
      <c r="A111" s="178" t="s">
        <v>116</v>
      </c>
      <c r="B111" s="178" t="s">
        <v>348</v>
      </c>
      <c r="C111" s="178" t="s">
        <v>349</v>
      </c>
      <c r="D111" s="178" t="s">
        <v>169</v>
      </c>
      <c r="E111" s="178" t="s">
        <v>144</v>
      </c>
      <c r="F111" s="179" t="s">
        <v>190</v>
      </c>
      <c r="G111" s="181">
        <v>6.1139999999999999</v>
      </c>
    </row>
    <row r="112" spans="1:7">
      <c r="A112" s="178" t="s">
        <v>116</v>
      </c>
      <c r="B112" s="178" t="s">
        <v>350</v>
      </c>
      <c r="C112" s="178" t="s">
        <v>351</v>
      </c>
      <c r="D112" s="178" t="s">
        <v>169</v>
      </c>
      <c r="E112" s="178" t="s">
        <v>144</v>
      </c>
      <c r="F112" s="179" t="s">
        <v>190</v>
      </c>
      <c r="G112" s="181">
        <v>0</v>
      </c>
    </row>
    <row r="113" spans="1:7">
      <c r="A113" s="178" t="s">
        <v>116</v>
      </c>
      <c r="B113" s="178" t="s">
        <v>352</v>
      </c>
      <c r="C113" s="178" t="s">
        <v>353</v>
      </c>
      <c r="D113" s="178" t="s">
        <v>169</v>
      </c>
      <c r="E113" s="178" t="s">
        <v>144</v>
      </c>
      <c r="F113" s="179" t="s">
        <v>190</v>
      </c>
      <c r="G113" s="181">
        <v>0</v>
      </c>
    </row>
    <row r="114" spans="1:7">
      <c r="A114" s="178" t="s">
        <v>116</v>
      </c>
      <c r="B114" s="178" t="s">
        <v>354</v>
      </c>
      <c r="C114" s="178" t="s">
        <v>355</v>
      </c>
      <c r="D114" s="178" t="s">
        <v>169</v>
      </c>
      <c r="E114" s="178" t="s">
        <v>144</v>
      </c>
      <c r="F114" s="179" t="s">
        <v>190</v>
      </c>
      <c r="G114" s="181">
        <v>11.522</v>
      </c>
    </row>
    <row r="115" spans="1:7">
      <c r="A115" s="178" t="s">
        <v>116</v>
      </c>
      <c r="B115" s="178" t="s">
        <v>356</v>
      </c>
      <c r="C115" s="178" t="s">
        <v>357</v>
      </c>
      <c r="D115" s="178" t="s">
        <v>169</v>
      </c>
      <c r="E115" s="178" t="s">
        <v>144</v>
      </c>
      <c r="F115" s="179" t="s">
        <v>190</v>
      </c>
      <c r="G115" s="181">
        <v>0.89500000000000002</v>
      </c>
    </row>
    <row r="116" spans="1:7">
      <c r="A116" s="178" t="s">
        <v>116</v>
      </c>
      <c r="B116" s="178" t="s">
        <v>358</v>
      </c>
      <c r="C116" s="178" t="s">
        <v>359</v>
      </c>
      <c r="D116" s="178" t="s">
        <v>169</v>
      </c>
      <c r="E116" s="178" t="s">
        <v>144</v>
      </c>
      <c r="F116" s="179" t="s">
        <v>190</v>
      </c>
      <c r="G116" s="181">
        <v>17.902000000000001</v>
      </c>
    </row>
    <row r="117" spans="1:7">
      <c r="A117" s="178" t="s">
        <v>116</v>
      </c>
      <c r="B117" s="178" t="s">
        <v>360</v>
      </c>
      <c r="C117" s="178" t="s">
        <v>361</v>
      </c>
      <c r="D117" s="178" t="s">
        <v>169</v>
      </c>
      <c r="E117" s="178" t="s">
        <v>144</v>
      </c>
      <c r="F117" s="179" t="s">
        <v>190</v>
      </c>
      <c r="G117" s="181">
        <v>23.768000000000001</v>
      </c>
    </row>
    <row r="118" spans="1:7">
      <c r="A118" s="178" t="s">
        <v>116</v>
      </c>
      <c r="B118" s="178" t="s">
        <v>362</v>
      </c>
      <c r="C118" s="178" t="s">
        <v>363</v>
      </c>
      <c r="D118" s="178" t="s">
        <v>169</v>
      </c>
      <c r="E118" s="178" t="s">
        <v>144</v>
      </c>
      <c r="F118" s="179" t="s">
        <v>190</v>
      </c>
      <c r="G118" s="181">
        <v>4.5750000000000002</v>
      </c>
    </row>
    <row r="119" spans="1:7">
      <c r="A119" s="178" t="s">
        <v>116</v>
      </c>
      <c r="B119" s="178" t="s">
        <v>364</v>
      </c>
      <c r="C119" s="178" t="s">
        <v>365</v>
      </c>
      <c r="D119" s="178" t="s">
        <v>169</v>
      </c>
      <c r="E119" s="178" t="s">
        <v>144</v>
      </c>
      <c r="F119" s="179" t="s">
        <v>190</v>
      </c>
      <c r="G119" s="181">
        <v>3.95</v>
      </c>
    </row>
    <row r="120" spans="1:7">
      <c r="A120" s="178" t="s">
        <v>116</v>
      </c>
      <c r="B120" s="178" t="s">
        <v>366</v>
      </c>
      <c r="C120" s="178" t="s">
        <v>367</v>
      </c>
      <c r="D120" s="178" t="s">
        <v>169</v>
      </c>
      <c r="E120" s="178" t="s">
        <v>144</v>
      </c>
      <c r="F120" s="179" t="s">
        <v>190</v>
      </c>
      <c r="G120" s="181">
        <v>0</v>
      </c>
    </row>
    <row r="121" spans="1:7">
      <c r="A121" s="178" t="s">
        <v>116</v>
      </c>
      <c r="B121" s="178" t="s">
        <v>368</v>
      </c>
      <c r="C121" s="178" t="s">
        <v>369</v>
      </c>
      <c r="D121" s="178" t="s">
        <v>169</v>
      </c>
      <c r="E121" s="178" t="s">
        <v>144</v>
      </c>
      <c r="F121" s="179" t="s">
        <v>190</v>
      </c>
      <c r="G121" s="181">
        <v>51.09</v>
      </c>
    </row>
    <row r="122" spans="1:7">
      <c r="A122" s="178" t="s">
        <v>116</v>
      </c>
      <c r="B122" s="178" t="s">
        <v>370</v>
      </c>
      <c r="C122" s="178" t="s">
        <v>371</v>
      </c>
      <c r="D122" s="178" t="s">
        <v>169</v>
      </c>
      <c r="E122" s="178" t="s">
        <v>144</v>
      </c>
      <c r="F122" s="179" t="s">
        <v>190</v>
      </c>
      <c r="G122" s="181">
        <v>0</v>
      </c>
    </row>
    <row r="123" spans="1:7">
      <c r="A123" s="178" t="s">
        <v>116</v>
      </c>
      <c r="B123" s="178" t="s">
        <v>372</v>
      </c>
      <c r="C123" s="178" t="s">
        <v>373</v>
      </c>
      <c r="D123" s="178" t="s">
        <v>169</v>
      </c>
      <c r="E123" s="178" t="s">
        <v>144</v>
      </c>
      <c r="F123" s="179" t="s">
        <v>190</v>
      </c>
      <c r="G123" s="181">
        <v>0</v>
      </c>
    </row>
    <row r="124" spans="1:7">
      <c r="A124" s="178" t="s">
        <v>116</v>
      </c>
      <c r="B124" s="178" t="s">
        <v>374</v>
      </c>
      <c r="C124" s="178" t="s">
        <v>375</v>
      </c>
      <c r="D124" s="178" t="s">
        <v>169</v>
      </c>
      <c r="E124" s="178" t="s">
        <v>144</v>
      </c>
      <c r="F124" s="179" t="s">
        <v>190</v>
      </c>
      <c r="G124" s="181">
        <v>-8.1980000000000004</v>
      </c>
    </row>
    <row r="125" spans="1:7">
      <c r="A125" s="178" t="s">
        <v>116</v>
      </c>
      <c r="B125" s="178" t="s">
        <v>376</v>
      </c>
      <c r="C125" s="178" t="s">
        <v>377</v>
      </c>
      <c r="D125" s="178" t="s">
        <v>169</v>
      </c>
      <c r="E125" s="178" t="s">
        <v>144</v>
      </c>
      <c r="F125" s="179" t="s">
        <v>190</v>
      </c>
      <c r="G125" s="181">
        <v>0</v>
      </c>
    </row>
    <row r="126" spans="1:7">
      <c r="A126" s="178" t="s">
        <v>116</v>
      </c>
      <c r="B126" s="178" t="s">
        <v>378</v>
      </c>
      <c r="C126" s="178" t="s">
        <v>379</v>
      </c>
      <c r="D126" s="178" t="s">
        <v>169</v>
      </c>
      <c r="E126" s="178" t="s">
        <v>144</v>
      </c>
      <c r="F126" s="179" t="s">
        <v>190</v>
      </c>
      <c r="G126" s="181">
        <v>0</v>
      </c>
    </row>
    <row r="127" spans="1:7">
      <c r="A127" s="178" t="s">
        <v>116</v>
      </c>
      <c r="B127" s="178" t="s">
        <v>380</v>
      </c>
      <c r="C127" s="178" t="s">
        <v>381</v>
      </c>
      <c r="D127" s="178" t="s">
        <v>169</v>
      </c>
      <c r="E127" s="178" t="s">
        <v>144</v>
      </c>
      <c r="F127" s="179" t="s">
        <v>190</v>
      </c>
      <c r="G127" s="181">
        <v>-8.1980000000000004</v>
      </c>
    </row>
    <row r="128" spans="1:7">
      <c r="A128" s="178" t="s">
        <v>116</v>
      </c>
      <c r="B128" s="178" t="s">
        <v>382</v>
      </c>
      <c r="C128" s="178" t="s">
        <v>383</v>
      </c>
      <c r="D128" s="178" t="s">
        <v>169</v>
      </c>
      <c r="E128" s="178" t="s">
        <v>144</v>
      </c>
      <c r="F128" s="179" t="s">
        <v>190</v>
      </c>
      <c r="G128" s="181">
        <v>0</v>
      </c>
    </row>
    <row r="129" spans="1:7">
      <c r="A129" s="178" t="s">
        <v>116</v>
      </c>
      <c r="B129" s="178" t="s">
        <v>384</v>
      </c>
      <c r="C129" s="178" t="s">
        <v>385</v>
      </c>
      <c r="D129" s="178" t="s">
        <v>169</v>
      </c>
      <c r="E129" s="178" t="s">
        <v>144</v>
      </c>
      <c r="F129" s="179" t="s">
        <v>190</v>
      </c>
      <c r="G129" s="181">
        <v>0</v>
      </c>
    </row>
    <row r="130" spans="1:7">
      <c r="A130" s="178" t="s">
        <v>116</v>
      </c>
      <c r="B130" s="178" t="s">
        <v>386</v>
      </c>
      <c r="C130" s="178" t="s">
        <v>387</v>
      </c>
      <c r="D130" s="178" t="s">
        <v>169</v>
      </c>
      <c r="E130" s="178" t="s">
        <v>144</v>
      </c>
      <c r="F130" s="179" t="s">
        <v>190</v>
      </c>
      <c r="G130" s="181">
        <v>0</v>
      </c>
    </row>
    <row r="131" spans="1:7">
      <c r="A131" s="178" t="s">
        <v>116</v>
      </c>
      <c r="B131" s="178" t="s">
        <v>388</v>
      </c>
      <c r="C131" s="178" t="s">
        <v>389</v>
      </c>
      <c r="D131" s="178" t="s">
        <v>169</v>
      </c>
      <c r="E131" s="178" t="s">
        <v>144</v>
      </c>
      <c r="F131" s="179" t="s">
        <v>190</v>
      </c>
      <c r="G131" s="181">
        <v>0</v>
      </c>
    </row>
    <row r="132" spans="1:7">
      <c r="A132" s="178" t="s">
        <v>116</v>
      </c>
      <c r="B132" s="178" t="s">
        <v>390</v>
      </c>
      <c r="C132" s="178" t="s">
        <v>391</v>
      </c>
      <c r="D132" s="178" t="s">
        <v>169</v>
      </c>
      <c r="E132" s="178" t="s">
        <v>144</v>
      </c>
      <c r="F132" s="179" t="s">
        <v>190</v>
      </c>
      <c r="G132" s="181">
        <v>0</v>
      </c>
    </row>
    <row r="133" spans="1:7">
      <c r="A133" s="178" t="s">
        <v>116</v>
      </c>
      <c r="B133" s="178" t="s">
        <v>392</v>
      </c>
      <c r="C133" s="178" t="s">
        <v>393</v>
      </c>
      <c r="D133" s="178" t="s">
        <v>169</v>
      </c>
      <c r="E133" s="178" t="s">
        <v>144</v>
      </c>
      <c r="F133" s="179" t="s">
        <v>190</v>
      </c>
      <c r="G133" s="181">
        <v>0</v>
      </c>
    </row>
    <row r="134" spans="1:7">
      <c r="A134" s="178" t="s">
        <v>116</v>
      </c>
      <c r="B134" s="178" t="s">
        <v>394</v>
      </c>
      <c r="C134" s="178" t="s">
        <v>395</v>
      </c>
      <c r="D134" s="178" t="s">
        <v>169</v>
      </c>
      <c r="E134" s="178" t="s">
        <v>144</v>
      </c>
      <c r="F134" s="179" t="s">
        <v>190</v>
      </c>
      <c r="G134" s="181">
        <v>0</v>
      </c>
    </row>
    <row r="135" spans="1:7">
      <c r="A135" s="178" t="s">
        <v>116</v>
      </c>
      <c r="B135" s="178" t="s">
        <v>396</v>
      </c>
      <c r="C135" s="178" t="s">
        <v>397</v>
      </c>
      <c r="D135" s="178" t="s">
        <v>169</v>
      </c>
      <c r="E135" s="178" t="s">
        <v>144</v>
      </c>
      <c r="F135" s="179" t="s">
        <v>190</v>
      </c>
      <c r="G135" s="181">
        <v>0</v>
      </c>
    </row>
    <row r="136" spans="1:7">
      <c r="A136" s="178" t="s">
        <v>116</v>
      </c>
      <c r="B136" s="178" t="s">
        <v>398</v>
      </c>
      <c r="C136" s="178" t="s">
        <v>399</v>
      </c>
      <c r="D136" s="178" t="s">
        <v>169</v>
      </c>
      <c r="E136" s="178" t="s">
        <v>144</v>
      </c>
      <c r="F136" s="179" t="s">
        <v>190</v>
      </c>
      <c r="G136" s="181">
        <v>0</v>
      </c>
    </row>
    <row r="137" spans="1:7">
      <c r="A137" s="178" t="s">
        <v>116</v>
      </c>
      <c r="B137" s="178" t="s">
        <v>400</v>
      </c>
      <c r="C137" s="178" t="s">
        <v>401</v>
      </c>
      <c r="D137" s="178" t="s">
        <v>169</v>
      </c>
      <c r="E137" s="178" t="s">
        <v>144</v>
      </c>
      <c r="F137" s="179" t="s">
        <v>190</v>
      </c>
      <c r="G137" s="181">
        <v>0</v>
      </c>
    </row>
    <row r="138" spans="1:7">
      <c r="A138" s="178" t="s">
        <v>116</v>
      </c>
      <c r="B138" s="178" t="s">
        <v>402</v>
      </c>
      <c r="C138" s="178" t="s">
        <v>403</v>
      </c>
      <c r="D138" s="178" t="s">
        <v>169</v>
      </c>
      <c r="E138" s="178" t="s">
        <v>144</v>
      </c>
      <c r="F138" s="179" t="s">
        <v>190</v>
      </c>
      <c r="G138" s="181">
        <v>0</v>
      </c>
    </row>
    <row r="139" spans="1:7">
      <c r="A139" s="178" t="s">
        <v>116</v>
      </c>
      <c r="B139" s="178" t="s">
        <v>404</v>
      </c>
      <c r="C139" s="178" t="s">
        <v>405</v>
      </c>
      <c r="D139" s="178" t="s">
        <v>169</v>
      </c>
      <c r="E139" s="178" t="s">
        <v>144</v>
      </c>
      <c r="F139" s="179" t="s">
        <v>190</v>
      </c>
      <c r="G139" s="181">
        <v>0</v>
      </c>
    </row>
    <row r="140" spans="1:7">
      <c r="A140" s="178" t="s">
        <v>116</v>
      </c>
      <c r="B140" s="178" t="s">
        <v>406</v>
      </c>
      <c r="C140" s="178" t="s">
        <v>407</v>
      </c>
      <c r="D140" s="178" t="s">
        <v>169</v>
      </c>
      <c r="E140" s="178" t="s">
        <v>144</v>
      </c>
      <c r="F140" s="179" t="s">
        <v>190</v>
      </c>
      <c r="G140" s="181">
        <v>0</v>
      </c>
    </row>
    <row r="141" spans="1:7">
      <c r="A141" s="178" t="s">
        <v>116</v>
      </c>
      <c r="B141" s="178" t="s">
        <v>408</v>
      </c>
      <c r="C141" s="178" t="s">
        <v>409</v>
      </c>
      <c r="D141" s="178" t="s">
        <v>169</v>
      </c>
      <c r="E141" s="178" t="s">
        <v>144</v>
      </c>
      <c r="F141" s="179" t="s">
        <v>190</v>
      </c>
      <c r="G141" s="181">
        <v>0</v>
      </c>
    </row>
    <row r="142" spans="1:7">
      <c r="A142" s="178" t="s">
        <v>116</v>
      </c>
      <c r="B142" s="178" t="s">
        <v>410</v>
      </c>
      <c r="C142" s="178" t="s">
        <v>411</v>
      </c>
      <c r="D142" s="178" t="s">
        <v>169</v>
      </c>
      <c r="E142" s="178" t="s">
        <v>144</v>
      </c>
      <c r="F142" s="179" t="s">
        <v>190</v>
      </c>
      <c r="G142" s="181">
        <v>-73.680999999999997</v>
      </c>
    </row>
    <row r="143" spans="1:7">
      <c r="A143" s="178" t="s">
        <v>116</v>
      </c>
      <c r="B143" s="178" t="s">
        <v>412</v>
      </c>
      <c r="C143" s="178" t="s">
        <v>413</v>
      </c>
      <c r="D143" s="178" t="s">
        <v>169</v>
      </c>
      <c r="E143" s="178" t="s">
        <v>144</v>
      </c>
      <c r="F143" s="179" t="s">
        <v>190</v>
      </c>
      <c r="G143" s="181">
        <v>0</v>
      </c>
    </row>
    <row r="144" spans="1:7">
      <c r="A144" s="178" t="s">
        <v>116</v>
      </c>
      <c r="B144" s="178" t="s">
        <v>414</v>
      </c>
      <c r="C144" s="178" t="s">
        <v>415</v>
      </c>
      <c r="D144" s="178" t="s">
        <v>169</v>
      </c>
      <c r="E144" s="178" t="s">
        <v>144</v>
      </c>
      <c r="F144" s="179" t="s">
        <v>190</v>
      </c>
      <c r="G144" s="181">
        <v>37.268000000000001</v>
      </c>
    </row>
    <row r="145" spans="1:7">
      <c r="A145" s="178" t="s">
        <v>116</v>
      </c>
      <c r="B145" s="178" t="s">
        <v>416</v>
      </c>
      <c r="C145" s="178" t="s">
        <v>417</v>
      </c>
      <c r="D145" s="178" t="s">
        <v>169</v>
      </c>
      <c r="E145" s="178" t="s">
        <v>144</v>
      </c>
      <c r="F145" s="179" t="s">
        <v>190</v>
      </c>
      <c r="G145" s="181">
        <v>0</v>
      </c>
    </row>
    <row r="146" spans="1:7">
      <c r="A146" s="178" t="s">
        <v>116</v>
      </c>
      <c r="B146" s="178" t="s">
        <v>418</v>
      </c>
      <c r="C146" s="178" t="s">
        <v>419</v>
      </c>
      <c r="D146" s="178" t="s">
        <v>169</v>
      </c>
      <c r="E146" s="178" t="s">
        <v>144</v>
      </c>
      <c r="F146" s="179" t="s">
        <v>190</v>
      </c>
      <c r="G146" s="181">
        <v>0</v>
      </c>
    </row>
    <row r="147" spans="1:7">
      <c r="A147" s="178" t="s">
        <v>116</v>
      </c>
      <c r="B147" s="178" t="s">
        <v>420</v>
      </c>
      <c r="C147" s="178" t="s">
        <v>421</v>
      </c>
      <c r="D147" s="178" t="s">
        <v>169</v>
      </c>
      <c r="E147" s="178" t="s">
        <v>144</v>
      </c>
      <c r="F147" s="179" t="s">
        <v>190</v>
      </c>
      <c r="G147" s="181">
        <v>0</v>
      </c>
    </row>
    <row r="148" spans="1:7">
      <c r="A148" s="178" t="s">
        <v>116</v>
      </c>
      <c r="B148" s="178" t="s">
        <v>422</v>
      </c>
      <c r="C148" s="178" t="s">
        <v>423</v>
      </c>
      <c r="D148" s="178" t="s">
        <v>169</v>
      </c>
      <c r="E148" s="178" t="s">
        <v>144</v>
      </c>
      <c r="F148" s="179" t="s">
        <v>190</v>
      </c>
      <c r="G148" s="181">
        <v>-36.412999999999997</v>
      </c>
    </row>
    <row r="149" spans="1:7">
      <c r="A149" s="178" t="s">
        <v>116</v>
      </c>
      <c r="B149" s="178" t="s">
        <v>424</v>
      </c>
      <c r="C149" s="178" t="s">
        <v>425</v>
      </c>
      <c r="D149" s="178" t="s">
        <v>169</v>
      </c>
      <c r="E149" s="178" t="s">
        <v>144</v>
      </c>
      <c r="F149" s="179" t="s">
        <v>190</v>
      </c>
      <c r="G149" s="181">
        <v>13.048</v>
      </c>
    </row>
    <row r="150" spans="1:7">
      <c r="A150" s="178" t="s">
        <v>116</v>
      </c>
      <c r="B150" s="178" t="s">
        <v>426</v>
      </c>
      <c r="C150" s="178" t="s">
        <v>427</v>
      </c>
      <c r="D150" s="178" t="s">
        <v>169</v>
      </c>
      <c r="E150" s="178" t="s">
        <v>144</v>
      </c>
      <c r="F150" s="179" t="s">
        <v>190</v>
      </c>
      <c r="G150" s="181">
        <v>9.6340000000000003</v>
      </c>
    </row>
    <row r="151" spans="1:7">
      <c r="A151" s="178" t="s">
        <v>116</v>
      </c>
      <c r="B151" s="178" t="s">
        <v>428</v>
      </c>
      <c r="C151" s="178" t="s">
        <v>429</v>
      </c>
      <c r="D151" s="178" t="s">
        <v>169</v>
      </c>
      <c r="E151" s="178" t="s">
        <v>144</v>
      </c>
      <c r="F151" s="179" t="s">
        <v>190</v>
      </c>
      <c r="G151" s="181">
        <v>-14.422000000000001</v>
      </c>
    </row>
    <row r="152" spans="1:7">
      <c r="A152" s="178" t="s">
        <v>116</v>
      </c>
      <c r="B152" s="178" t="s">
        <v>430</v>
      </c>
      <c r="C152" s="178" t="s">
        <v>431</v>
      </c>
      <c r="D152" s="178" t="s">
        <v>169</v>
      </c>
      <c r="E152" s="178" t="s">
        <v>144</v>
      </c>
      <c r="F152" s="179" t="s">
        <v>190</v>
      </c>
      <c r="G152" s="181">
        <v>-11.616</v>
      </c>
    </row>
    <row r="153" spans="1:7">
      <c r="A153" s="178" t="s">
        <v>116</v>
      </c>
      <c r="B153" s="178" t="s">
        <v>432</v>
      </c>
      <c r="C153" s="178" t="s">
        <v>433</v>
      </c>
      <c r="D153" s="178" t="s">
        <v>169</v>
      </c>
      <c r="E153" s="178" t="s">
        <v>144</v>
      </c>
      <c r="F153" s="179" t="s">
        <v>190</v>
      </c>
      <c r="G153" s="181">
        <v>2.2189999999999999</v>
      </c>
    </row>
    <row r="154" spans="1:7">
      <c r="A154" s="178" t="s">
        <v>116</v>
      </c>
      <c r="B154" s="178" t="s">
        <v>434</v>
      </c>
      <c r="C154" s="178" t="s">
        <v>435</v>
      </c>
      <c r="D154" s="178" t="s">
        <v>169</v>
      </c>
      <c r="E154" s="178" t="s">
        <v>144</v>
      </c>
      <c r="F154" s="179" t="s">
        <v>190</v>
      </c>
      <c r="G154" s="181">
        <v>0</v>
      </c>
    </row>
    <row r="155" spans="1:7">
      <c r="A155" s="178" t="s">
        <v>116</v>
      </c>
      <c r="B155" s="178" t="s">
        <v>436</v>
      </c>
      <c r="C155" s="178" t="s">
        <v>437</v>
      </c>
      <c r="D155" s="178" t="s">
        <v>169</v>
      </c>
      <c r="E155" s="178" t="s">
        <v>144</v>
      </c>
      <c r="F155" s="179" t="s">
        <v>190</v>
      </c>
      <c r="G155" s="181">
        <v>-1.136999999999998</v>
      </c>
    </row>
    <row r="156" spans="1:7">
      <c r="A156" s="178" t="s">
        <v>116</v>
      </c>
      <c r="B156" s="178" t="s">
        <v>438</v>
      </c>
      <c r="C156" s="178" t="s">
        <v>439</v>
      </c>
      <c r="D156" s="178" t="s">
        <v>169</v>
      </c>
      <c r="E156" s="178" t="s">
        <v>144</v>
      </c>
      <c r="F156" s="179" t="s">
        <v>190</v>
      </c>
      <c r="G156" s="181">
        <v>-1.321929948050738</v>
      </c>
    </row>
    <row r="157" spans="1:7">
      <c r="A157" s="178" t="s">
        <v>116</v>
      </c>
      <c r="B157" s="178" t="s">
        <v>440</v>
      </c>
      <c r="C157" s="178" t="s">
        <v>441</v>
      </c>
      <c r="D157" s="178" t="s">
        <v>169</v>
      </c>
      <c r="E157" s="178" t="s">
        <v>144</v>
      </c>
      <c r="F157" s="179" t="s">
        <v>190</v>
      </c>
      <c r="G157" s="181">
        <v>-1.478238491540383</v>
      </c>
    </row>
    <row r="158" spans="1:7">
      <c r="A158" s="178" t="s">
        <v>116</v>
      </c>
      <c r="B158" s="178" t="s">
        <v>442</v>
      </c>
      <c r="C158" s="178" t="s">
        <v>443</v>
      </c>
      <c r="D158" s="178" t="s">
        <v>169</v>
      </c>
      <c r="E158" s="178" t="s">
        <v>144</v>
      </c>
      <c r="F158" s="179" t="s">
        <v>190</v>
      </c>
      <c r="G158" s="181">
        <v>-7.0643790764752996</v>
      </c>
    </row>
    <row r="159" spans="1:7">
      <c r="A159" s="178" t="s">
        <v>116</v>
      </c>
      <c r="B159" s="178" t="s">
        <v>444</v>
      </c>
      <c r="C159" s="178" t="s">
        <v>445</v>
      </c>
      <c r="D159" s="178" t="s">
        <v>169</v>
      </c>
      <c r="E159" s="178" t="s">
        <v>144</v>
      </c>
      <c r="F159" s="179" t="s">
        <v>190</v>
      </c>
      <c r="G159" s="181">
        <v>349.62038176648542</v>
      </c>
    </row>
    <row r="160" spans="1:7">
      <c r="A160" s="178" t="s">
        <v>116</v>
      </c>
      <c r="B160" s="178" t="s">
        <v>446</v>
      </c>
      <c r="C160" s="178" t="s">
        <v>447</v>
      </c>
      <c r="D160" s="178" t="s">
        <v>169</v>
      </c>
      <c r="E160" s="178" t="s">
        <v>144</v>
      </c>
      <c r="F160" s="179" t="s">
        <v>190</v>
      </c>
      <c r="G160" s="181">
        <v>0</v>
      </c>
    </row>
    <row r="161" spans="1:7">
      <c r="A161" s="178" t="s">
        <v>116</v>
      </c>
      <c r="B161" s="178" t="s">
        <v>448</v>
      </c>
      <c r="C161" s="178" t="s">
        <v>449</v>
      </c>
      <c r="D161" s="178" t="s">
        <v>169</v>
      </c>
      <c r="E161" s="178" t="s">
        <v>144</v>
      </c>
      <c r="F161" s="179" t="s">
        <v>190</v>
      </c>
      <c r="G161" s="181">
        <v>339.75583425041901</v>
      </c>
    </row>
    <row r="162" spans="1:7">
      <c r="A162" s="178" t="s">
        <v>116</v>
      </c>
      <c r="B162" s="178" t="s">
        <v>450</v>
      </c>
      <c r="C162" s="178" t="s">
        <v>451</v>
      </c>
      <c r="D162" s="178" t="s">
        <v>169</v>
      </c>
      <c r="E162" s="178" t="s">
        <v>144</v>
      </c>
      <c r="F162" s="179" t="s">
        <v>190</v>
      </c>
      <c r="G162" s="181">
        <v>6.2729999999999997</v>
      </c>
    </row>
    <row r="163" spans="1:7">
      <c r="A163" s="178" t="s">
        <v>116</v>
      </c>
      <c r="B163" s="178" t="s">
        <v>452</v>
      </c>
      <c r="C163" s="178" t="s">
        <v>453</v>
      </c>
      <c r="D163" s="178" t="s">
        <v>169</v>
      </c>
      <c r="E163" s="178" t="s">
        <v>144</v>
      </c>
      <c r="F163" s="179" t="s">
        <v>190</v>
      </c>
      <c r="G163" s="181">
        <v>124.681</v>
      </c>
    </row>
    <row r="164" spans="1:7">
      <c r="A164" s="178" t="s">
        <v>116</v>
      </c>
      <c r="B164" s="178" t="s">
        <v>454</v>
      </c>
      <c r="C164" s="178" t="s">
        <v>455</v>
      </c>
      <c r="D164" s="178" t="s">
        <v>169</v>
      </c>
      <c r="E164" s="178" t="s">
        <v>144</v>
      </c>
      <c r="F164" s="179" t="s">
        <v>190</v>
      </c>
      <c r="G164" s="181">
        <v>99.162000000000006</v>
      </c>
    </row>
    <row r="165" spans="1:7">
      <c r="A165" s="178" t="s">
        <v>116</v>
      </c>
      <c r="B165" s="178" t="s">
        <v>456</v>
      </c>
      <c r="C165" s="178" t="s">
        <v>457</v>
      </c>
      <c r="D165" s="178" t="s">
        <v>169</v>
      </c>
      <c r="E165" s="178" t="s">
        <v>144</v>
      </c>
      <c r="F165" s="179" t="s">
        <v>190</v>
      </c>
      <c r="G165" s="181">
        <v>31.082999999999998</v>
      </c>
    </row>
    <row r="166" spans="1:7">
      <c r="A166" s="178" t="s">
        <v>116</v>
      </c>
      <c r="B166" s="178" t="s">
        <v>458</v>
      </c>
      <c r="C166" s="178" t="s">
        <v>459</v>
      </c>
      <c r="D166" s="178" t="s">
        <v>169</v>
      </c>
      <c r="E166" s="178" t="s">
        <v>144</v>
      </c>
      <c r="F166" s="179" t="s">
        <v>190</v>
      </c>
      <c r="G166" s="181">
        <v>32.692</v>
      </c>
    </row>
    <row r="167" spans="1:7">
      <c r="A167" s="178" t="s">
        <v>116</v>
      </c>
      <c r="B167" s="178" t="s">
        <v>460</v>
      </c>
      <c r="C167" s="178" t="s">
        <v>461</v>
      </c>
      <c r="D167" s="178" t="s">
        <v>169</v>
      </c>
      <c r="E167" s="178" t="s">
        <v>144</v>
      </c>
      <c r="F167" s="179" t="s">
        <v>190</v>
      </c>
      <c r="G167" s="181">
        <v>0</v>
      </c>
    </row>
    <row r="168" spans="1:7">
      <c r="A168" s="178" t="s">
        <v>116</v>
      </c>
      <c r="B168" s="178" t="s">
        <v>462</v>
      </c>
      <c r="C168" s="178" t="s">
        <v>463</v>
      </c>
      <c r="D168" s="178" t="s">
        <v>169</v>
      </c>
      <c r="E168" s="178" t="s">
        <v>144</v>
      </c>
      <c r="F168" s="179" t="s">
        <v>190</v>
      </c>
      <c r="G168" s="181">
        <v>293.89100000000002</v>
      </c>
    </row>
    <row r="169" spans="1:7">
      <c r="A169" s="178" t="s">
        <v>116</v>
      </c>
      <c r="B169" s="178" t="s">
        <v>464</v>
      </c>
      <c r="C169" s="178" t="s">
        <v>465</v>
      </c>
      <c r="D169" s="178" t="s">
        <v>169</v>
      </c>
      <c r="E169" s="178" t="s">
        <v>144</v>
      </c>
      <c r="F169" s="179" t="s">
        <v>190</v>
      </c>
      <c r="G169" s="181">
        <v>-60.75</v>
      </c>
    </row>
    <row r="170" spans="1:7">
      <c r="A170" s="178" t="s">
        <v>116</v>
      </c>
      <c r="B170" s="178" t="s">
        <v>466</v>
      </c>
      <c r="C170" s="178" t="s">
        <v>467</v>
      </c>
      <c r="D170" s="178" t="s">
        <v>169</v>
      </c>
      <c r="E170" s="178" t="s">
        <v>144</v>
      </c>
      <c r="F170" s="179" t="s">
        <v>190</v>
      </c>
      <c r="G170" s="181">
        <v>0</v>
      </c>
    </row>
    <row r="171" spans="1:7">
      <c r="A171" s="178" t="s">
        <v>116</v>
      </c>
      <c r="B171" s="178" t="s">
        <v>468</v>
      </c>
      <c r="C171" s="178" t="s">
        <v>469</v>
      </c>
      <c r="D171" s="178" t="s">
        <v>169</v>
      </c>
      <c r="E171" s="178" t="s">
        <v>144</v>
      </c>
      <c r="F171" s="179" t="s">
        <v>190</v>
      </c>
      <c r="G171" s="181">
        <v>-60.75</v>
      </c>
    </row>
    <row r="172" spans="1:7">
      <c r="A172" s="178" t="s">
        <v>116</v>
      </c>
      <c r="B172" s="178" t="s">
        <v>470</v>
      </c>
      <c r="C172" s="178" t="s">
        <v>471</v>
      </c>
      <c r="D172" s="178" t="s">
        <v>169</v>
      </c>
      <c r="E172" s="178" t="s">
        <v>144</v>
      </c>
      <c r="F172" s="179" t="s">
        <v>190</v>
      </c>
      <c r="G172" s="181">
        <v>0</v>
      </c>
    </row>
    <row r="173" spans="1:7">
      <c r="A173" s="178" t="s">
        <v>116</v>
      </c>
      <c r="B173" s="178" t="s">
        <v>472</v>
      </c>
      <c r="C173" s="178" t="s">
        <v>473</v>
      </c>
      <c r="D173" s="178" t="s">
        <v>169</v>
      </c>
      <c r="E173" s="178" t="s">
        <v>144</v>
      </c>
      <c r="F173" s="179" t="s">
        <v>190</v>
      </c>
      <c r="G173" s="181">
        <v>74.093999999999994</v>
      </c>
    </row>
    <row r="174" spans="1:7">
      <c r="A174" s="178" t="s">
        <v>116</v>
      </c>
      <c r="B174" s="178" t="s">
        <v>474</v>
      </c>
      <c r="C174" s="178" t="s">
        <v>475</v>
      </c>
      <c r="D174" s="178" t="s">
        <v>169</v>
      </c>
      <c r="E174" s="178" t="s">
        <v>144</v>
      </c>
      <c r="F174" s="179" t="s">
        <v>190</v>
      </c>
      <c r="G174" s="181">
        <v>0</v>
      </c>
    </row>
    <row r="175" spans="1:7">
      <c r="A175" s="178" t="s">
        <v>116</v>
      </c>
      <c r="B175" s="178" t="s">
        <v>476</v>
      </c>
      <c r="C175" s="178" t="s">
        <v>477</v>
      </c>
      <c r="D175" s="178" t="s">
        <v>169</v>
      </c>
      <c r="E175" s="178" t="s">
        <v>144</v>
      </c>
      <c r="F175" s="179" t="s">
        <v>190</v>
      </c>
      <c r="G175" s="181">
        <v>0</v>
      </c>
    </row>
    <row r="176" spans="1:7">
      <c r="A176" s="178" t="s">
        <v>116</v>
      </c>
      <c r="B176" s="178" t="s">
        <v>478</v>
      </c>
      <c r="C176" s="178" t="s">
        <v>479</v>
      </c>
      <c r="D176" s="178" t="s">
        <v>169</v>
      </c>
      <c r="E176" s="178" t="s">
        <v>144</v>
      </c>
      <c r="F176" s="179" t="s">
        <v>190</v>
      </c>
      <c r="G176" s="181">
        <v>74.093999999999994</v>
      </c>
    </row>
    <row r="177" spans="1:7">
      <c r="A177" s="178" t="s">
        <v>116</v>
      </c>
      <c r="B177" s="178" t="s">
        <v>480</v>
      </c>
      <c r="C177" s="178" t="s">
        <v>481</v>
      </c>
      <c r="D177" s="178" t="s">
        <v>169</v>
      </c>
      <c r="E177" s="178" t="s">
        <v>144</v>
      </c>
      <c r="F177" s="179" t="s">
        <v>190</v>
      </c>
      <c r="G177" s="181">
        <v>0</v>
      </c>
    </row>
    <row r="178" spans="1:7">
      <c r="A178" s="178" t="s">
        <v>116</v>
      </c>
      <c r="B178" s="178" t="s">
        <v>482</v>
      </c>
      <c r="C178" s="178" t="s">
        <v>483</v>
      </c>
      <c r="D178" s="178" t="s">
        <v>169</v>
      </c>
      <c r="E178" s="178" t="s">
        <v>144</v>
      </c>
      <c r="F178" s="179" t="s">
        <v>190</v>
      </c>
      <c r="G178" s="181">
        <v>0</v>
      </c>
    </row>
    <row r="179" spans="1:7">
      <c r="A179" s="178" t="s">
        <v>116</v>
      </c>
      <c r="B179" s="178" t="s">
        <v>484</v>
      </c>
      <c r="C179" s="178" t="s">
        <v>485</v>
      </c>
      <c r="D179" s="178" t="s">
        <v>169</v>
      </c>
      <c r="E179" s="178" t="s">
        <v>144</v>
      </c>
      <c r="F179" s="179" t="s">
        <v>190</v>
      </c>
      <c r="G179" s="181">
        <v>0</v>
      </c>
    </row>
    <row r="180" spans="1:7">
      <c r="A180" s="178" t="s">
        <v>116</v>
      </c>
      <c r="B180" s="178" t="s">
        <v>486</v>
      </c>
      <c r="C180" s="178" t="s">
        <v>487</v>
      </c>
      <c r="D180" s="178" t="s">
        <v>169</v>
      </c>
      <c r="E180" s="178" t="s">
        <v>144</v>
      </c>
      <c r="F180" s="179" t="s">
        <v>190</v>
      </c>
      <c r="G180" s="181">
        <v>0</v>
      </c>
    </row>
    <row r="181" spans="1:7">
      <c r="A181" s="178" t="s">
        <v>116</v>
      </c>
      <c r="B181" s="178" t="s">
        <v>488</v>
      </c>
      <c r="C181" s="178" t="s">
        <v>489</v>
      </c>
      <c r="D181" s="178" t="s">
        <v>169</v>
      </c>
      <c r="E181" s="178" t="s">
        <v>144</v>
      </c>
      <c r="F181" s="179" t="s">
        <v>190</v>
      </c>
      <c r="G181" s="181">
        <v>0</v>
      </c>
    </row>
    <row r="182" spans="1:7">
      <c r="A182" s="178" t="s">
        <v>116</v>
      </c>
      <c r="B182" s="178" t="s">
        <v>490</v>
      </c>
      <c r="C182" s="178" t="s">
        <v>491</v>
      </c>
      <c r="D182" s="178" t="s">
        <v>169</v>
      </c>
      <c r="E182" s="178" t="s">
        <v>144</v>
      </c>
      <c r="F182" s="179" t="s">
        <v>190</v>
      </c>
      <c r="G182" s="181">
        <v>0</v>
      </c>
    </row>
    <row r="183" spans="1:7">
      <c r="A183" s="178" t="s">
        <v>116</v>
      </c>
      <c r="B183" s="178" t="s">
        <v>492</v>
      </c>
      <c r="C183" s="178" t="s">
        <v>493</v>
      </c>
      <c r="D183" s="178" t="s">
        <v>169</v>
      </c>
      <c r="E183" s="178" t="s">
        <v>144</v>
      </c>
      <c r="F183" s="179" t="s">
        <v>190</v>
      </c>
      <c r="G183" s="181">
        <v>0</v>
      </c>
    </row>
    <row r="184" spans="1:7">
      <c r="A184" s="178" t="s">
        <v>116</v>
      </c>
      <c r="B184" s="178" t="s">
        <v>494</v>
      </c>
      <c r="C184" s="178" t="s">
        <v>495</v>
      </c>
      <c r="D184" s="178" t="s">
        <v>169</v>
      </c>
      <c r="E184" s="178" t="s">
        <v>144</v>
      </c>
      <c r="F184" s="179" t="s">
        <v>190</v>
      </c>
      <c r="G184" s="181">
        <v>0</v>
      </c>
    </row>
    <row r="185" spans="1:7">
      <c r="A185" s="178" t="s">
        <v>116</v>
      </c>
      <c r="B185" s="178" t="s">
        <v>496</v>
      </c>
      <c r="C185" s="178" t="s">
        <v>497</v>
      </c>
      <c r="D185" s="178" t="s">
        <v>169</v>
      </c>
      <c r="E185" s="178" t="s">
        <v>144</v>
      </c>
      <c r="F185" s="179" t="s">
        <v>190</v>
      </c>
      <c r="G185" s="181">
        <v>0</v>
      </c>
    </row>
    <row r="186" spans="1:7">
      <c r="A186" s="178" t="s">
        <v>116</v>
      </c>
      <c r="B186" s="178" t="s">
        <v>498</v>
      </c>
      <c r="C186" s="178" t="s">
        <v>499</v>
      </c>
      <c r="D186" s="178" t="s">
        <v>169</v>
      </c>
      <c r="E186" s="178" t="s">
        <v>144</v>
      </c>
      <c r="F186" s="179" t="s">
        <v>190</v>
      </c>
      <c r="G186" s="181">
        <v>0</v>
      </c>
    </row>
    <row r="187" spans="1:7">
      <c r="A187" s="178" t="s">
        <v>116</v>
      </c>
      <c r="B187" s="178" t="s">
        <v>500</v>
      </c>
      <c r="C187" s="178" t="s">
        <v>501</v>
      </c>
      <c r="D187" s="178" t="s">
        <v>169</v>
      </c>
      <c r="E187" s="178" t="s">
        <v>144</v>
      </c>
      <c r="F187" s="179" t="s">
        <v>190</v>
      </c>
      <c r="G187" s="181">
        <v>0</v>
      </c>
    </row>
    <row r="188" spans="1:7">
      <c r="A188" s="178" t="s">
        <v>116</v>
      </c>
      <c r="B188" s="178" t="s">
        <v>502</v>
      </c>
      <c r="C188" s="178" t="s">
        <v>503</v>
      </c>
      <c r="D188" s="178" t="s">
        <v>169</v>
      </c>
      <c r="E188" s="178" t="s">
        <v>144</v>
      </c>
      <c r="F188" s="179" t="s">
        <v>190</v>
      </c>
      <c r="G188" s="181">
        <v>0</v>
      </c>
    </row>
    <row r="189" spans="1:7">
      <c r="A189" s="178" t="s">
        <v>116</v>
      </c>
      <c r="B189" s="178" t="s">
        <v>504</v>
      </c>
      <c r="C189" s="178" t="s">
        <v>505</v>
      </c>
      <c r="D189" s="178" t="s">
        <v>169</v>
      </c>
      <c r="E189" s="178" t="s">
        <v>144</v>
      </c>
      <c r="F189" s="179" t="s">
        <v>190</v>
      </c>
      <c r="G189" s="181">
        <v>0</v>
      </c>
    </row>
    <row r="190" spans="1:7">
      <c r="A190" s="178" t="s">
        <v>116</v>
      </c>
      <c r="B190" s="178" t="s">
        <v>506</v>
      </c>
      <c r="C190" s="178" t="s">
        <v>507</v>
      </c>
      <c r="D190" s="178" t="s">
        <v>169</v>
      </c>
      <c r="E190" s="178" t="s">
        <v>144</v>
      </c>
      <c r="F190" s="179" t="s">
        <v>190</v>
      </c>
      <c r="G190" s="181">
        <v>0</v>
      </c>
    </row>
    <row r="191" spans="1:7">
      <c r="A191" s="178" t="s">
        <v>116</v>
      </c>
      <c r="B191" s="178" t="s">
        <v>508</v>
      </c>
      <c r="C191" s="178" t="s">
        <v>509</v>
      </c>
      <c r="D191" s="178" t="s">
        <v>169</v>
      </c>
      <c r="E191" s="178" t="s">
        <v>144</v>
      </c>
      <c r="F191" s="179" t="s">
        <v>190</v>
      </c>
      <c r="G191" s="181">
        <v>0</v>
      </c>
    </row>
    <row r="192" spans="1:7">
      <c r="A192" s="178" t="s">
        <v>116</v>
      </c>
      <c r="B192" s="178" t="s">
        <v>510</v>
      </c>
      <c r="C192" s="178" t="s">
        <v>511</v>
      </c>
      <c r="D192" s="178" t="s">
        <v>169</v>
      </c>
      <c r="E192" s="178" t="s">
        <v>144</v>
      </c>
      <c r="F192" s="179" t="s">
        <v>190</v>
      </c>
      <c r="G192" s="181">
        <v>0</v>
      </c>
    </row>
    <row r="193" spans="1:7">
      <c r="A193" s="178" t="s">
        <v>116</v>
      </c>
      <c r="B193" s="178" t="s">
        <v>512</v>
      </c>
      <c r="C193" s="178" t="s">
        <v>513</v>
      </c>
      <c r="D193" s="178" t="s">
        <v>169</v>
      </c>
      <c r="E193" s="178" t="s">
        <v>144</v>
      </c>
      <c r="F193" s="179" t="s">
        <v>190</v>
      </c>
      <c r="G193" s="181">
        <v>0</v>
      </c>
    </row>
    <row r="194" spans="1:7">
      <c r="A194" s="178" t="s">
        <v>116</v>
      </c>
      <c r="B194" s="178" t="s">
        <v>514</v>
      </c>
      <c r="C194" s="178" t="s">
        <v>515</v>
      </c>
      <c r="D194" s="178" t="s">
        <v>169</v>
      </c>
      <c r="E194" s="178" t="s">
        <v>144</v>
      </c>
      <c r="F194" s="179" t="s">
        <v>190</v>
      </c>
      <c r="G194" s="181">
        <v>0</v>
      </c>
    </row>
    <row r="195" spans="1:7">
      <c r="A195" s="178" t="s">
        <v>116</v>
      </c>
      <c r="B195" s="178" t="s">
        <v>516</v>
      </c>
      <c r="C195" s="178" t="s">
        <v>517</v>
      </c>
      <c r="D195" s="178" t="s">
        <v>169</v>
      </c>
      <c r="E195" s="178" t="s">
        <v>144</v>
      </c>
      <c r="F195" s="179" t="s">
        <v>190</v>
      </c>
      <c r="G195" s="181">
        <v>0</v>
      </c>
    </row>
    <row r="196" spans="1:7">
      <c r="A196" s="178" t="s">
        <v>116</v>
      </c>
      <c r="B196" s="178" t="s">
        <v>518</v>
      </c>
      <c r="C196" s="178" t="s">
        <v>519</v>
      </c>
      <c r="D196" s="178" t="s">
        <v>169</v>
      </c>
      <c r="E196" s="178" t="s">
        <v>144</v>
      </c>
      <c r="F196" s="179" t="s">
        <v>190</v>
      </c>
      <c r="G196" s="181">
        <v>0</v>
      </c>
    </row>
    <row r="197" spans="1:7">
      <c r="A197" s="178" t="s">
        <v>116</v>
      </c>
      <c r="B197" s="178" t="s">
        <v>520</v>
      </c>
      <c r="C197" s="178" t="s">
        <v>521</v>
      </c>
      <c r="D197" s="178" t="s">
        <v>169</v>
      </c>
      <c r="E197" s="178" t="s">
        <v>144</v>
      </c>
      <c r="F197" s="179" t="s">
        <v>190</v>
      </c>
      <c r="G197" s="181">
        <v>0</v>
      </c>
    </row>
    <row r="198" spans="1:7">
      <c r="A198" s="178" t="s">
        <v>116</v>
      </c>
      <c r="B198" s="178" t="s">
        <v>522</v>
      </c>
      <c r="C198" s="178" t="s">
        <v>523</v>
      </c>
      <c r="D198" s="178" t="s">
        <v>169</v>
      </c>
      <c r="E198" s="178" t="s">
        <v>144</v>
      </c>
      <c r="F198" s="179" t="s">
        <v>190</v>
      </c>
      <c r="G198" s="181">
        <v>0</v>
      </c>
    </row>
    <row r="199" spans="1:7">
      <c r="A199" s="178" t="s">
        <v>116</v>
      </c>
      <c r="B199" s="178" t="s">
        <v>524</v>
      </c>
      <c r="C199" s="178" t="s">
        <v>525</v>
      </c>
      <c r="D199" s="178" t="s">
        <v>169</v>
      </c>
      <c r="E199" s="178" t="s">
        <v>144</v>
      </c>
      <c r="F199" s="179" t="s">
        <v>190</v>
      </c>
      <c r="G199" s="181">
        <v>0</v>
      </c>
    </row>
    <row r="200" spans="1:7">
      <c r="A200" s="178" t="s">
        <v>116</v>
      </c>
      <c r="B200" s="178" t="s">
        <v>526</v>
      </c>
      <c r="C200" s="178" t="s">
        <v>527</v>
      </c>
      <c r="D200" s="178" t="s">
        <v>169</v>
      </c>
      <c r="E200" s="178" t="s">
        <v>144</v>
      </c>
      <c r="F200" s="179" t="s">
        <v>190</v>
      </c>
      <c r="G200" s="181">
        <v>0</v>
      </c>
    </row>
    <row r="201" spans="1:7">
      <c r="A201" s="178" t="s">
        <v>116</v>
      </c>
      <c r="B201" s="178" t="s">
        <v>528</v>
      </c>
      <c r="C201" s="178" t="s">
        <v>529</v>
      </c>
      <c r="D201" s="178" t="s">
        <v>169</v>
      </c>
      <c r="E201" s="178" t="s">
        <v>144</v>
      </c>
      <c r="F201" s="179" t="s">
        <v>190</v>
      </c>
      <c r="G201" s="181">
        <v>369.10407005194929</v>
      </c>
    </row>
    <row r="202" spans="1:7">
      <c r="A202" s="178" t="s">
        <v>116</v>
      </c>
      <c r="B202" s="178" t="s">
        <v>530</v>
      </c>
      <c r="C202" s="178" t="s">
        <v>531</v>
      </c>
      <c r="D202" s="178" t="s">
        <v>169</v>
      </c>
      <c r="E202" s="178" t="s">
        <v>144</v>
      </c>
      <c r="F202" s="179" t="s">
        <v>190</v>
      </c>
      <c r="G202" s="181">
        <v>7217.0907615084598</v>
      </c>
    </row>
    <row r="203" spans="1:7">
      <c r="A203" s="178" t="s">
        <v>116</v>
      </c>
      <c r="B203" s="178" t="s">
        <v>532</v>
      </c>
      <c r="C203" s="178" t="s">
        <v>533</v>
      </c>
      <c r="D203" s="178" t="s">
        <v>169</v>
      </c>
      <c r="E203" s="178" t="s">
        <v>144</v>
      </c>
      <c r="F203" s="179" t="s">
        <v>190</v>
      </c>
      <c r="G203" s="181">
        <v>5687.0416209235254</v>
      </c>
    </row>
    <row r="204" spans="1:7">
      <c r="A204" s="178" t="s">
        <v>116</v>
      </c>
      <c r="B204" s="178" t="s">
        <v>534</v>
      </c>
      <c r="C204" s="178" t="s">
        <v>535</v>
      </c>
      <c r="D204" s="178" t="s">
        <v>169</v>
      </c>
      <c r="E204" s="178" t="s">
        <v>144</v>
      </c>
      <c r="F204" s="179" t="s">
        <v>190</v>
      </c>
      <c r="G204" s="181">
        <v>1535.624</v>
      </c>
    </row>
    <row r="205" spans="1:7">
      <c r="A205" s="178" t="s">
        <v>116</v>
      </c>
      <c r="B205" s="178" t="s">
        <v>536</v>
      </c>
      <c r="C205" s="178" t="s">
        <v>537</v>
      </c>
      <c r="D205" s="178" t="s">
        <v>169</v>
      </c>
      <c r="E205" s="178" t="s">
        <v>144</v>
      </c>
      <c r="F205" s="179" t="s">
        <v>190</v>
      </c>
      <c r="G205" s="181">
        <v>1352.7553817664859</v>
      </c>
    </row>
    <row r="206" spans="1:7">
      <c r="A206" s="178" t="s">
        <v>116</v>
      </c>
      <c r="B206" s="178" t="s">
        <v>538</v>
      </c>
      <c r="C206" s="178" t="s">
        <v>539</v>
      </c>
      <c r="D206" s="178" t="s">
        <v>169</v>
      </c>
      <c r="E206" s="178" t="s">
        <v>144</v>
      </c>
      <c r="F206" s="179" t="s">
        <v>190</v>
      </c>
      <c r="G206" s="181">
        <v>0</v>
      </c>
    </row>
    <row r="207" spans="1:7">
      <c r="A207" s="178" t="s">
        <v>116</v>
      </c>
      <c r="B207" s="178" t="s">
        <v>540</v>
      </c>
      <c r="C207" s="178" t="s">
        <v>541</v>
      </c>
      <c r="D207" s="178" t="s">
        <v>169</v>
      </c>
      <c r="E207" s="178" t="s">
        <v>144</v>
      </c>
      <c r="F207" s="179" t="s">
        <v>190</v>
      </c>
      <c r="G207" s="181">
        <v>16161.61583425042</v>
      </c>
    </row>
    <row r="208" spans="1:7">
      <c r="A208" s="178" t="s">
        <v>116</v>
      </c>
      <c r="B208" s="178" t="s">
        <v>542</v>
      </c>
      <c r="C208" s="178" t="s">
        <v>543</v>
      </c>
      <c r="D208" s="178" t="s">
        <v>169</v>
      </c>
      <c r="E208" s="178" t="s">
        <v>144</v>
      </c>
      <c r="F208" s="179" t="s">
        <v>190</v>
      </c>
      <c r="G208" s="181">
        <v>376.24</v>
      </c>
    </row>
    <row r="209" spans="1:7">
      <c r="A209" s="178" t="s">
        <v>116</v>
      </c>
      <c r="B209" s="178" t="s">
        <v>544</v>
      </c>
      <c r="C209" s="178" t="s">
        <v>545</v>
      </c>
      <c r="D209" s="178" t="s">
        <v>169</v>
      </c>
      <c r="E209" s="178" t="s">
        <v>144</v>
      </c>
      <c r="F209" s="179" t="s">
        <v>190</v>
      </c>
      <c r="G209" s="181">
        <v>7282.5240000000003</v>
      </c>
    </row>
    <row r="210" spans="1:7">
      <c r="A210" s="178" t="s">
        <v>116</v>
      </c>
      <c r="B210" s="178" t="s">
        <v>546</v>
      </c>
      <c r="C210" s="178" t="s">
        <v>547</v>
      </c>
      <c r="D210" s="178" t="s">
        <v>169</v>
      </c>
      <c r="E210" s="178" t="s">
        <v>144</v>
      </c>
      <c r="F210" s="179" t="s">
        <v>190</v>
      </c>
      <c r="G210" s="181">
        <v>5755.5190000000002</v>
      </c>
    </row>
    <row r="211" spans="1:7">
      <c r="A211" s="178" t="s">
        <v>116</v>
      </c>
      <c r="B211" s="178" t="s">
        <v>548</v>
      </c>
      <c r="C211" s="178" t="s">
        <v>549</v>
      </c>
      <c r="D211" s="178" t="s">
        <v>169</v>
      </c>
      <c r="E211" s="178" t="s">
        <v>144</v>
      </c>
      <c r="F211" s="179" t="s">
        <v>190</v>
      </c>
      <c r="G211" s="181">
        <v>1548.6410000000001</v>
      </c>
    </row>
    <row r="212" spans="1:7">
      <c r="A212" s="178" t="s">
        <v>116</v>
      </c>
      <c r="B212" s="178" t="s">
        <v>550</v>
      </c>
      <c r="C212" s="178" t="s">
        <v>551</v>
      </c>
      <c r="D212" s="178" t="s">
        <v>169</v>
      </c>
      <c r="E212" s="178" t="s">
        <v>144</v>
      </c>
      <c r="F212" s="179" t="s">
        <v>190</v>
      </c>
      <c r="G212" s="181">
        <v>1021.846</v>
      </c>
    </row>
    <row r="213" spans="1:7">
      <c r="A213" s="178" t="s">
        <v>116</v>
      </c>
      <c r="B213" s="178" t="s">
        <v>552</v>
      </c>
      <c r="C213" s="178" t="s">
        <v>553</v>
      </c>
      <c r="D213" s="178" t="s">
        <v>169</v>
      </c>
      <c r="E213" s="178" t="s">
        <v>144</v>
      </c>
      <c r="F213" s="179" t="s">
        <v>190</v>
      </c>
      <c r="G213" s="181">
        <v>0</v>
      </c>
    </row>
    <row r="214" spans="1:7">
      <c r="A214" s="178" t="s">
        <v>116</v>
      </c>
      <c r="B214" s="178" t="s">
        <v>554</v>
      </c>
      <c r="C214" s="178" t="s">
        <v>555</v>
      </c>
      <c r="D214" s="178" t="s">
        <v>169</v>
      </c>
      <c r="E214" s="178" t="s">
        <v>144</v>
      </c>
      <c r="F214" s="179" t="s">
        <v>190</v>
      </c>
      <c r="G214" s="181">
        <v>15984.77</v>
      </c>
    </row>
    <row r="215" spans="1:7">
      <c r="A215" s="178" t="s">
        <v>116</v>
      </c>
      <c r="B215" s="178" t="s">
        <v>556</v>
      </c>
      <c r="C215" s="178" t="s">
        <v>557</v>
      </c>
      <c r="D215" s="178" t="s">
        <v>169</v>
      </c>
      <c r="E215" s="178" t="s">
        <v>144</v>
      </c>
      <c r="F215" s="179" t="s">
        <v>190</v>
      </c>
      <c r="G215" s="181">
        <v>440.46800000000002</v>
      </c>
    </row>
    <row r="216" spans="1:7">
      <c r="A216" s="178" t="s">
        <v>116</v>
      </c>
      <c r="B216" s="178" t="s">
        <v>558</v>
      </c>
      <c r="C216" s="178" t="s">
        <v>559</v>
      </c>
      <c r="D216" s="178" t="s">
        <v>169</v>
      </c>
      <c r="E216" s="178" t="s">
        <v>144</v>
      </c>
      <c r="F216" s="179" t="s">
        <v>190</v>
      </c>
      <c r="G216" s="181">
        <v>8525.7270000000008</v>
      </c>
    </row>
    <row r="217" spans="1:7">
      <c r="A217" s="178" t="s">
        <v>116</v>
      </c>
      <c r="B217" s="178" t="s">
        <v>560</v>
      </c>
      <c r="C217" s="178" t="s">
        <v>561</v>
      </c>
      <c r="D217" s="178" t="s">
        <v>169</v>
      </c>
      <c r="E217" s="178" t="s">
        <v>144</v>
      </c>
      <c r="F217" s="179" t="s">
        <v>190</v>
      </c>
      <c r="G217" s="181">
        <v>6738.0460000000003</v>
      </c>
    </row>
    <row r="218" spans="1:7">
      <c r="A218" s="178" t="s">
        <v>116</v>
      </c>
      <c r="B218" s="178" t="s">
        <v>562</v>
      </c>
      <c r="C218" s="178" t="s">
        <v>563</v>
      </c>
      <c r="D218" s="178" t="s">
        <v>169</v>
      </c>
      <c r="E218" s="178" t="s">
        <v>144</v>
      </c>
      <c r="F218" s="179" t="s">
        <v>190</v>
      </c>
      <c r="G218" s="181">
        <v>1813.01</v>
      </c>
    </row>
    <row r="219" spans="1:7">
      <c r="A219" s="178" t="s">
        <v>116</v>
      </c>
      <c r="B219" s="178" t="s">
        <v>564</v>
      </c>
      <c r="C219" s="178" t="s">
        <v>565</v>
      </c>
      <c r="D219" s="178" t="s">
        <v>169</v>
      </c>
      <c r="E219" s="178" t="s">
        <v>144</v>
      </c>
      <c r="F219" s="179" t="s">
        <v>190</v>
      </c>
      <c r="G219" s="181">
        <v>1196.2860000000001</v>
      </c>
    </row>
    <row r="220" spans="1:7">
      <c r="A220" s="178" t="s">
        <v>116</v>
      </c>
      <c r="B220" s="178" t="s">
        <v>566</v>
      </c>
      <c r="C220" s="178" t="s">
        <v>567</v>
      </c>
      <c r="D220" s="178" t="s">
        <v>169</v>
      </c>
      <c r="E220" s="178" t="s">
        <v>144</v>
      </c>
      <c r="F220" s="179" t="s">
        <v>190</v>
      </c>
      <c r="G220" s="181">
        <v>0</v>
      </c>
    </row>
    <row r="221" spans="1:7">
      <c r="A221" s="178" t="s">
        <v>116</v>
      </c>
      <c r="B221" s="178" t="s">
        <v>568</v>
      </c>
      <c r="C221" s="178" t="s">
        <v>569</v>
      </c>
      <c r="D221" s="178" t="s">
        <v>169</v>
      </c>
      <c r="E221" s="178" t="s">
        <v>144</v>
      </c>
      <c r="F221" s="179" t="s">
        <v>190</v>
      </c>
      <c r="G221" s="181">
        <v>18713.537</v>
      </c>
    </row>
    <row r="222" spans="1:7">
      <c r="A222" s="178" t="s">
        <v>116</v>
      </c>
      <c r="B222" s="178" t="s">
        <v>570</v>
      </c>
      <c r="C222" s="178" t="s">
        <v>571</v>
      </c>
      <c r="D222" s="178" t="s">
        <v>169</v>
      </c>
      <c r="E222" s="178" t="s">
        <v>144</v>
      </c>
      <c r="F222" s="179" t="s">
        <v>190</v>
      </c>
      <c r="G222" s="181">
        <v>453.92200000000003</v>
      </c>
    </row>
    <row r="223" spans="1:7">
      <c r="A223" s="178" t="s">
        <v>116</v>
      </c>
      <c r="B223" s="178" t="s">
        <v>572</v>
      </c>
      <c r="C223" s="178" t="s">
        <v>573</v>
      </c>
      <c r="D223" s="178" t="s">
        <v>169</v>
      </c>
      <c r="E223" s="178" t="s">
        <v>144</v>
      </c>
      <c r="F223" s="179" t="s">
        <v>190</v>
      </c>
      <c r="G223" s="181">
        <v>8786.1470000000008</v>
      </c>
    </row>
    <row r="224" spans="1:7">
      <c r="A224" s="178" t="s">
        <v>116</v>
      </c>
      <c r="B224" s="178" t="s">
        <v>574</v>
      </c>
      <c r="C224" s="178" t="s">
        <v>575</v>
      </c>
      <c r="D224" s="178" t="s">
        <v>169</v>
      </c>
      <c r="E224" s="178" t="s">
        <v>144</v>
      </c>
      <c r="F224" s="179" t="s">
        <v>190</v>
      </c>
      <c r="G224" s="181">
        <v>6943.8609999999999</v>
      </c>
    </row>
    <row r="225" spans="1:7">
      <c r="A225" s="178" t="s">
        <v>116</v>
      </c>
      <c r="B225" s="178" t="s">
        <v>576</v>
      </c>
      <c r="C225" s="178" t="s">
        <v>577</v>
      </c>
      <c r="D225" s="178" t="s">
        <v>169</v>
      </c>
      <c r="E225" s="178" t="s">
        <v>144</v>
      </c>
      <c r="F225" s="179" t="s">
        <v>190</v>
      </c>
      <c r="G225" s="181">
        <v>1868.3889999999999</v>
      </c>
    </row>
    <row r="226" spans="1:7">
      <c r="A226" s="178" t="s">
        <v>116</v>
      </c>
      <c r="B226" s="178" t="s">
        <v>578</v>
      </c>
      <c r="C226" s="178" t="s">
        <v>579</v>
      </c>
      <c r="D226" s="178" t="s">
        <v>169</v>
      </c>
      <c r="E226" s="178" t="s">
        <v>144</v>
      </c>
      <c r="F226" s="179" t="s">
        <v>190</v>
      </c>
      <c r="G226" s="181">
        <v>1232.827</v>
      </c>
    </row>
    <row r="227" spans="1:7">
      <c r="A227" s="178" t="s">
        <v>116</v>
      </c>
      <c r="B227" s="178" t="s">
        <v>580</v>
      </c>
      <c r="C227" s="178" t="s">
        <v>581</v>
      </c>
      <c r="D227" s="178" t="s">
        <v>169</v>
      </c>
      <c r="E227" s="178" t="s">
        <v>144</v>
      </c>
      <c r="F227" s="179" t="s">
        <v>190</v>
      </c>
      <c r="G227" s="181">
        <v>0</v>
      </c>
    </row>
    <row r="228" spans="1:7">
      <c r="A228" s="178" t="s">
        <v>116</v>
      </c>
      <c r="B228" s="178" t="s">
        <v>582</v>
      </c>
      <c r="C228" s="178" t="s">
        <v>583</v>
      </c>
      <c r="D228" s="178" t="s">
        <v>169</v>
      </c>
      <c r="E228" s="178" t="s">
        <v>144</v>
      </c>
      <c r="F228" s="179" t="s">
        <v>190</v>
      </c>
      <c r="G228" s="181">
        <v>19285.146000000001</v>
      </c>
    </row>
  </sheetData>
  <pageMargins left="0.70866141732283472" right="0.70866141732283472" top="0.74803149606299213" bottom="0.74803149606299213" header="0.31496062992125984" footer="0.31496062992125984"/>
  <pageSetup paperSize="8" fitToHeight="0" orientation="landscape" r:id="rId1"/>
  <headerFooter>
    <oddHeader>&amp;L&amp;F&amp;C&amp;A</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A82E0-3978-4690-ADB6-28B2E69819CC}">
  <sheetPr>
    <pageSetUpPr fitToPage="1"/>
  </sheetPr>
  <dimension ref="A1:M231"/>
  <sheetViews>
    <sheetView zoomScale="80" zoomScaleNormal="80" workbookViewId="0"/>
  </sheetViews>
  <sheetFormatPr defaultRowHeight="9.9499999999999993"/>
  <cols>
    <col min="2" max="2" width="33.83203125" bestFit="1" customWidth="1"/>
    <col min="3" max="3" width="147.33203125" customWidth="1"/>
    <col min="5" max="5" width="16" bestFit="1" customWidth="1"/>
    <col min="8" max="10" width="20.83203125" customWidth="1"/>
  </cols>
  <sheetData>
    <row r="1" spans="1:13" ht="24.95">
      <c r="A1" s="212" t="e">
        <f ca="1" xml:space="preserve"> RIGHT(CELL("filename", $A$1), LEN(CELL("filename", $A$1)) - SEARCH("]", CELL("filename", $A$1)))</f>
        <v>#VALUE!</v>
      </c>
      <c r="C1" s="252"/>
      <c r="E1" s="252"/>
    </row>
    <row r="2" spans="1:13" ht="43.5">
      <c r="A2" s="253" t="s">
        <v>92</v>
      </c>
      <c r="B2" s="253" t="s">
        <v>135</v>
      </c>
      <c r="C2" s="253" t="s">
        <v>136</v>
      </c>
      <c r="D2" s="253" t="s">
        <v>137</v>
      </c>
      <c r="E2" s="253" t="s">
        <v>138</v>
      </c>
      <c r="F2" s="253" t="s">
        <v>139</v>
      </c>
      <c r="G2" s="253" t="s">
        <v>140</v>
      </c>
      <c r="H2" s="213" t="s">
        <v>584</v>
      </c>
      <c r="I2" s="213" t="s">
        <v>585</v>
      </c>
      <c r="J2" s="214" t="s">
        <v>586</v>
      </c>
    </row>
    <row r="3" spans="1:13">
      <c r="H3" s="215"/>
      <c r="I3" s="215"/>
      <c r="J3" s="216"/>
    </row>
    <row r="4" spans="1:13">
      <c r="A4" s="178" t="str">
        <f xml:space="preserve"> F_Inputs!A4</f>
        <v>TMS</v>
      </c>
      <c r="B4" s="178" t="str">
        <f xml:space="preserve"> F_Inputs!B4</f>
        <v>C_PR24FM_BB3905AL_PR24</v>
      </c>
      <c r="C4" s="178" t="str">
        <f xml:space="preserve"> F_Inputs!C4</f>
        <v>Ofwat - Consumer price index (including housing costs) - Consumer Price Index (with housing) for April</v>
      </c>
      <c r="D4" s="178" t="str">
        <f xml:space="preserve"> F_Inputs!D4</f>
        <v>nr</v>
      </c>
      <c r="E4" s="178" t="str">
        <f xml:space="preserve"> F_Inputs!E4</f>
        <v>Price Review 2024</v>
      </c>
      <c r="F4" s="208"/>
      <c r="G4" s="208"/>
      <c r="H4" s="238"/>
      <c r="I4" s="238"/>
      <c r="J4" s="237"/>
      <c r="K4" s="210"/>
      <c r="L4" s="210"/>
      <c r="M4" s="210"/>
    </row>
    <row r="5" spans="1:13">
      <c r="A5" s="178" t="str">
        <f xml:space="preserve"> F_Inputs!A5</f>
        <v>TMS</v>
      </c>
      <c r="B5" s="178" t="str">
        <f xml:space="preserve"> F_Inputs!B5</f>
        <v>C_PR24FM_BB3905MY_PR24</v>
      </c>
      <c r="C5" s="178" t="str">
        <f xml:space="preserve"> F_Inputs!C5</f>
        <v>Ofwat - Consumer price index (including housing costs) - Consumer Price Index (with housing) for May</v>
      </c>
      <c r="D5" s="178" t="str">
        <f xml:space="preserve"> F_Inputs!D5</f>
        <v>nr</v>
      </c>
      <c r="E5" s="178" t="str">
        <f xml:space="preserve"> F_Inputs!E5</f>
        <v>Price Review 2024</v>
      </c>
      <c r="F5" s="208"/>
      <c r="G5" s="208"/>
      <c r="H5" s="238"/>
      <c r="I5" s="238"/>
      <c r="J5" s="237"/>
      <c r="K5" s="210"/>
      <c r="L5" s="210"/>
      <c r="M5" s="210"/>
    </row>
    <row r="6" spans="1:13">
      <c r="A6" s="178" t="str">
        <f xml:space="preserve"> F_Inputs!A6</f>
        <v>TMS</v>
      </c>
      <c r="B6" s="178" t="str">
        <f xml:space="preserve"> F_Inputs!B6</f>
        <v>C_PR24FM_BB3905JN_PR24</v>
      </c>
      <c r="C6" s="178" t="str">
        <f xml:space="preserve"> F_Inputs!C6</f>
        <v>Ofwat - Consumer price index (including housing costs) - Consumer Price Index (with housing) for June</v>
      </c>
      <c r="D6" s="178" t="str">
        <f xml:space="preserve"> F_Inputs!D6</f>
        <v>nr</v>
      </c>
      <c r="E6" s="178" t="str">
        <f xml:space="preserve"> F_Inputs!E6</f>
        <v>Price Review 2024</v>
      </c>
      <c r="F6" s="208"/>
      <c r="G6" s="208"/>
      <c r="H6" s="238"/>
      <c r="I6" s="238"/>
      <c r="J6" s="237"/>
      <c r="K6" s="210"/>
      <c r="L6" s="210"/>
      <c r="M6" s="210"/>
    </row>
    <row r="7" spans="1:13">
      <c r="A7" s="178" t="str">
        <f xml:space="preserve"> F_Inputs!A7</f>
        <v>TMS</v>
      </c>
      <c r="B7" s="178" t="str">
        <f xml:space="preserve"> F_Inputs!B7</f>
        <v>C_PR24FM_BB3905JL_PR24</v>
      </c>
      <c r="C7" s="178" t="str">
        <f xml:space="preserve"> F_Inputs!C7</f>
        <v>Ofwat - Consumer price index (including housing costs) - Consumer Price Index (with housing) for July</v>
      </c>
      <c r="D7" s="178" t="str">
        <f xml:space="preserve"> F_Inputs!D7</f>
        <v>nr</v>
      </c>
      <c r="E7" s="178" t="str">
        <f xml:space="preserve"> F_Inputs!E7</f>
        <v>Price Review 2024</v>
      </c>
      <c r="F7" s="208"/>
      <c r="G7" s="208"/>
      <c r="H7" s="238"/>
      <c r="I7" s="238"/>
      <c r="J7" s="237"/>
      <c r="K7" s="210"/>
      <c r="L7" s="210"/>
      <c r="M7" s="210"/>
    </row>
    <row r="8" spans="1:13">
      <c r="A8" s="178" t="str">
        <f xml:space="preserve"> F_Inputs!A8</f>
        <v>TMS</v>
      </c>
      <c r="B8" s="178" t="str">
        <f xml:space="preserve"> F_Inputs!B8</f>
        <v>C_PR24FM_BB3905AT_PR24</v>
      </c>
      <c r="C8" s="178" t="str">
        <f xml:space="preserve"> F_Inputs!C8</f>
        <v>Ofwat - Consumer price index (including housing costs) - Consumer Price Index (with housing) for August</v>
      </c>
      <c r="D8" s="178" t="str">
        <f xml:space="preserve"> F_Inputs!D8</f>
        <v>nr</v>
      </c>
      <c r="E8" s="178" t="str">
        <f xml:space="preserve"> F_Inputs!E8</f>
        <v>Price Review 2024</v>
      </c>
      <c r="F8" s="208"/>
      <c r="G8" s="208"/>
      <c r="H8" s="238"/>
      <c r="I8" s="238"/>
      <c r="J8" s="237"/>
      <c r="K8" s="210"/>
      <c r="L8" s="210"/>
      <c r="M8" s="210"/>
    </row>
    <row r="9" spans="1:13">
      <c r="A9" s="178" t="str">
        <f xml:space="preserve"> F_Inputs!A9</f>
        <v>TMS</v>
      </c>
      <c r="B9" s="178" t="str">
        <f xml:space="preserve"> F_Inputs!B9</f>
        <v>C_PR24FM_BB3905SR_PR24</v>
      </c>
      <c r="C9" s="178" t="str">
        <f xml:space="preserve"> F_Inputs!C9</f>
        <v>Ofwat - Consumer price index (including housing costs) - Consumer Price Index (with housing) for September</v>
      </c>
      <c r="D9" s="178" t="str">
        <f xml:space="preserve"> F_Inputs!D9</f>
        <v>nr</v>
      </c>
      <c r="E9" s="178" t="str">
        <f xml:space="preserve"> F_Inputs!E9</f>
        <v>Price Review 2024</v>
      </c>
      <c r="F9" s="208"/>
      <c r="G9" s="208"/>
      <c r="H9" s="238"/>
      <c r="I9" s="238"/>
      <c r="J9" s="237"/>
      <c r="K9" s="210"/>
      <c r="L9" s="210"/>
      <c r="M9" s="210"/>
    </row>
    <row r="10" spans="1:13">
      <c r="A10" s="178" t="str">
        <f xml:space="preserve"> F_Inputs!A10</f>
        <v>TMS</v>
      </c>
      <c r="B10" s="178" t="str">
        <f xml:space="preserve"> F_Inputs!B10</f>
        <v>C_PR24FM_BB3905OR_PR24</v>
      </c>
      <c r="C10" s="178" t="str">
        <f xml:space="preserve"> F_Inputs!C10</f>
        <v>Ofwat - Consumer price index (including housing costs) - Consumer Price Index (with housing) for October</v>
      </c>
      <c r="D10" s="178" t="str">
        <f xml:space="preserve"> F_Inputs!D10</f>
        <v>nr</v>
      </c>
      <c r="E10" s="178" t="str">
        <f xml:space="preserve"> F_Inputs!E10</f>
        <v>Price Review 2024</v>
      </c>
      <c r="F10" s="208"/>
      <c r="G10" s="208"/>
      <c r="H10" s="238"/>
      <c r="I10" s="238"/>
      <c r="J10" s="237"/>
      <c r="K10" s="210"/>
      <c r="L10" s="210"/>
      <c r="M10" s="210"/>
    </row>
    <row r="11" spans="1:13">
      <c r="A11" s="178" t="str">
        <f xml:space="preserve"> F_Inputs!A11</f>
        <v>TMS</v>
      </c>
      <c r="B11" s="178" t="str">
        <f xml:space="preserve"> F_Inputs!B11</f>
        <v>C_PR24FM_BB3905NR_PR24</v>
      </c>
      <c r="C11" s="178" t="str">
        <f xml:space="preserve"> F_Inputs!C11</f>
        <v>Ofwat - Consumer price index (including housing costs) - Consumer Price Index (with housing) for November</v>
      </c>
      <c r="D11" s="178" t="str">
        <f xml:space="preserve"> F_Inputs!D11</f>
        <v>nr</v>
      </c>
      <c r="E11" s="178" t="str">
        <f xml:space="preserve"> F_Inputs!E11</f>
        <v>Price Review 2024</v>
      </c>
      <c r="F11" s="208"/>
      <c r="G11" s="208"/>
      <c r="H11" s="238"/>
      <c r="I11" s="238"/>
      <c r="J11" s="237"/>
      <c r="K11" s="210"/>
      <c r="L11" s="210"/>
      <c r="M11" s="210"/>
    </row>
    <row r="12" spans="1:13">
      <c r="A12" s="178" t="str">
        <f xml:space="preserve"> F_Inputs!A12</f>
        <v>TMS</v>
      </c>
      <c r="B12" s="178" t="str">
        <f xml:space="preserve"> F_Inputs!B12</f>
        <v>C_PR24FM_BB3905DR_PR24</v>
      </c>
      <c r="C12" s="178" t="str">
        <f xml:space="preserve"> F_Inputs!C12</f>
        <v>Ofwat - Consumer price index (including housing costs) - Consumer Price Index (with housing) for December</v>
      </c>
      <c r="D12" s="178" t="str">
        <f xml:space="preserve"> F_Inputs!D12</f>
        <v>nr</v>
      </c>
      <c r="E12" s="178" t="str">
        <f xml:space="preserve"> F_Inputs!E12</f>
        <v>Price Review 2024</v>
      </c>
      <c r="F12" s="208"/>
      <c r="G12" s="208"/>
      <c r="H12" s="238"/>
      <c r="I12" s="238"/>
      <c r="J12" s="237"/>
      <c r="K12" s="210"/>
      <c r="L12" s="210"/>
      <c r="M12" s="210"/>
    </row>
    <row r="13" spans="1:13">
      <c r="A13" s="178" t="str">
        <f xml:space="preserve"> F_Inputs!A13</f>
        <v>TMS</v>
      </c>
      <c r="B13" s="178" t="str">
        <f xml:space="preserve"> F_Inputs!B13</f>
        <v>C_PR24FM_BB3905JY_PR24</v>
      </c>
      <c r="C13" s="178" t="str">
        <f xml:space="preserve"> F_Inputs!C13</f>
        <v>Ofwat - Consumer price index (including housing costs) - Consumer Price Index (with housing) for January</v>
      </c>
      <c r="D13" s="178" t="str">
        <f xml:space="preserve"> F_Inputs!D13</f>
        <v>nr</v>
      </c>
      <c r="E13" s="178" t="str">
        <f xml:space="preserve"> F_Inputs!E13</f>
        <v>Price Review 2024</v>
      </c>
      <c r="F13" s="208"/>
      <c r="G13" s="208"/>
      <c r="H13" s="238"/>
      <c r="I13" s="238"/>
      <c r="J13" s="237"/>
      <c r="K13" s="210"/>
      <c r="L13" s="210"/>
      <c r="M13" s="210"/>
    </row>
    <row r="14" spans="1:13">
      <c r="A14" s="178" t="str">
        <f xml:space="preserve"> F_Inputs!A14</f>
        <v>TMS</v>
      </c>
      <c r="B14" s="178" t="str">
        <f xml:space="preserve"> F_Inputs!B14</f>
        <v>C_PR24FM_BB3905FY_PR24</v>
      </c>
      <c r="C14" s="178" t="str">
        <f xml:space="preserve"> F_Inputs!C14</f>
        <v>Ofwat - Consumer price index (including housing costs) - Consumer Price Index (with housing) for February</v>
      </c>
      <c r="D14" s="178" t="str">
        <f xml:space="preserve"> F_Inputs!D14</f>
        <v>nr</v>
      </c>
      <c r="E14" s="178" t="str">
        <f xml:space="preserve"> F_Inputs!E14</f>
        <v>Price Review 2024</v>
      </c>
      <c r="F14" s="208"/>
      <c r="G14" s="208"/>
      <c r="H14" s="238"/>
      <c r="I14" s="238"/>
      <c r="J14" s="237"/>
      <c r="K14" s="210"/>
      <c r="L14" s="210"/>
      <c r="M14" s="210"/>
    </row>
    <row r="15" spans="1:13">
      <c r="A15" s="178" t="str">
        <f xml:space="preserve"> F_Inputs!A15</f>
        <v>TMS</v>
      </c>
      <c r="B15" s="178" t="str">
        <f xml:space="preserve"> F_Inputs!B15</f>
        <v>C_PR24FM_BB3905MH_PR24</v>
      </c>
      <c r="C15" s="178" t="str">
        <f xml:space="preserve"> F_Inputs!C15</f>
        <v>Ofwat - Consumer price index (including housing costs) - Consumer Price Index (with housing) for March</v>
      </c>
      <c r="D15" s="178" t="str">
        <f xml:space="preserve"> F_Inputs!D15</f>
        <v>nr</v>
      </c>
      <c r="E15" s="178" t="str">
        <f xml:space="preserve"> F_Inputs!E15</f>
        <v>Price Review 2024</v>
      </c>
      <c r="F15" s="208"/>
      <c r="G15" s="208"/>
      <c r="H15" s="238"/>
      <c r="I15" s="238"/>
      <c r="J15" s="237"/>
      <c r="K15" s="210"/>
      <c r="L15" s="210"/>
      <c r="M15" s="210"/>
    </row>
    <row r="16" spans="1:13">
      <c r="A16" s="178" t="str">
        <f xml:space="preserve"> F_Inputs!A16</f>
        <v>TMS</v>
      </c>
      <c r="B16" s="178" t="str">
        <f xml:space="preserve"> F_Inputs!B16</f>
        <v>C_PR24PD01_APR3H_WR15_PR24</v>
      </c>
      <c r="C16" s="178" t="str">
        <f xml:space="preserve"> F_Inputs!C16</f>
        <v>Summary information on outcome delivery incentive payments - Initial calculation of end of period RCV adjustment by price control - Water resources</v>
      </c>
      <c r="D16" s="178" t="str">
        <f xml:space="preserve"> F_Inputs!D16</f>
        <v>£m</v>
      </c>
      <c r="E16" s="178" t="str">
        <f xml:space="preserve"> F_Inputs!E16</f>
        <v>Price Review 2024</v>
      </c>
      <c r="F16" s="209"/>
      <c r="G16" s="209"/>
      <c r="H16" s="238"/>
      <c r="I16" s="238"/>
      <c r="J16" s="237"/>
      <c r="K16" s="210"/>
      <c r="L16" s="210"/>
      <c r="M16" s="210"/>
    </row>
    <row r="17" spans="1:13">
      <c r="A17" s="178" t="str">
        <f xml:space="preserve"> F_Inputs!A17</f>
        <v>TMS</v>
      </c>
      <c r="B17" s="178" t="str">
        <f xml:space="preserve"> F_Inputs!B17</f>
        <v>C_PR24PD01_APR3H_WN16_PR24</v>
      </c>
      <c r="C17" s="178" t="str">
        <f xml:space="preserve"> F_Inputs!C17</f>
        <v>Summary information on outcome delivery incentive payments - Initial calculation of end of period RCV adjustment by price control - Water network plus</v>
      </c>
      <c r="D17" s="178" t="str">
        <f xml:space="preserve"> F_Inputs!D17</f>
        <v>£m</v>
      </c>
      <c r="E17" s="178" t="str">
        <f xml:space="preserve"> F_Inputs!E17</f>
        <v>Price Review 2024</v>
      </c>
      <c r="F17" s="209"/>
      <c r="G17" s="209"/>
      <c r="H17" s="238"/>
      <c r="I17" s="238"/>
      <c r="J17" s="237"/>
      <c r="K17" s="210"/>
      <c r="L17" s="210"/>
      <c r="M17" s="210"/>
    </row>
    <row r="18" spans="1:13">
      <c r="A18" s="178" t="str">
        <f xml:space="preserve"> F_Inputs!A18</f>
        <v>TMS</v>
      </c>
      <c r="B18" s="178" t="str">
        <f xml:space="preserve"> F_Inputs!B18</f>
        <v>C_PR24PD01_APR3H_WWN17_PR24</v>
      </c>
      <c r="C18" s="178" t="str">
        <f xml:space="preserve"> F_Inputs!C18</f>
        <v>Summary information on outcome delivery incentive payments - Initial calculation of end of period RCV adjustment by price control - Wastewater network plus</v>
      </c>
      <c r="D18" s="178" t="str">
        <f xml:space="preserve"> F_Inputs!D18</f>
        <v>£m</v>
      </c>
      <c r="E18" s="178" t="str">
        <f xml:space="preserve"> F_Inputs!E18</f>
        <v>Price Review 2024</v>
      </c>
      <c r="F18" s="209"/>
      <c r="G18" s="209"/>
      <c r="H18" s="238"/>
      <c r="I18" s="238"/>
      <c r="J18" s="237"/>
      <c r="K18" s="210"/>
      <c r="L18" s="210"/>
      <c r="M18" s="210"/>
    </row>
    <row r="19" spans="1:13">
      <c r="A19" s="178" t="str">
        <f xml:space="preserve"> F_Inputs!A19</f>
        <v>TMS</v>
      </c>
      <c r="B19" s="178" t="str">
        <f xml:space="preserve"> F_Inputs!B19</f>
        <v>C_PR24PD01_APR3H_BIO18_PR24</v>
      </c>
      <c r="C19" s="178" t="str">
        <f xml:space="preserve"> F_Inputs!C19</f>
        <v>Summary information on outcome delivery incentive payments - Initial calculation of end of period RCV adjustment by price control - Bioresources (sludge)</v>
      </c>
      <c r="D19" s="178" t="str">
        <f xml:space="preserve"> F_Inputs!D19</f>
        <v>£m</v>
      </c>
      <c r="E19" s="178" t="str">
        <f xml:space="preserve"> F_Inputs!E19</f>
        <v>Price Review 2024</v>
      </c>
      <c r="F19" s="209"/>
      <c r="G19" s="209"/>
      <c r="H19" s="238"/>
      <c r="I19" s="238"/>
      <c r="J19" s="237"/>
      <c r="K19" s="210"/>
      <c r="L19" s="210"/>
      <c r="M19" s="210"/>
    </row>
    <row r="20" spans="1:13">
      <c r="A20" s="178" t="str">
        <f xml:space="preserve"> F_Inputs!A20</f>
        <v>TMS</v>
      </c>
      <c r="B20" s="178" t="str">
        <f xml:space="preserve"> F_Inputs!B20</f>
        <v>C_PR24PD01_APR3H_DC21_PR24</v>
      </c>
      <c r="C20" s="178" t="str">
        <f xml:space="preserve"> F_Inputs!C20</f>
        <v>Summary information on outcome delivery incentive payments - Initial calculation of end of period RCV adjustment by price control - Additional control</v>
      </c>
      <c r="D20" s="178" t="str">
        <f xml:space="preserve"> F_Inputs!D20</f>
        <v>£m</v>
      </c>
      <c r="E20" s="178" t="str">
        <f xml:space="preserve"> F_Inputs!E20</f>
        <v>Price Review 2024</v>
      </c>
      <c r="F20" s="209"/>
      <c r="G20" s="209"/>
      <c r="H20" s="238"/>
      <c r="I20" s="238"/>
      <c r="J20" s="237"/>
      <c r="K20" s="210"/>
      <c r="L20" s="210"/>
      <c r="M20" s="210"/>
    </row>
    <row r="21" spans="1:13">
      <c r="A21" s="178" t="str">
        <f xml:space="preserve"> F_Inputs!A21</f>
        <v>TMS</v>
      </c>
      <c r="B21" s="178" t="str">
        <f xml:space="preserve"> F_Inputs!B21</f>
        <v>C_PR24PD11_PD11_12WR_PR24</v>
      </c>
      <c r="C21" s="178" t="str">
        <f xml:space="preserve"> F_Inputs!C21</f>
        <v>PR19 WINEP / NEP RCV adjustment in 2017-18 FYA (CPIH deflated) prices (WR)</v>
      </c>
      <c r="D21" s="178" t="str">
        <f xml:space="preserve"> F_Inputs!D21</f>
        <v>£m</v>
      </c>
      <c r="E21" s="178" t="str">
        <f xml:space="preserve"> F_Inputs!E21</f>
        <v>Price Review 2024</v>
      </c>
      <c r="F21" s="209"/>
      <c r="G21" s="209"/>
      <c r="H21" s="238"/>
      <c r="I21" s="238"/>
      <c r="J21" s="237"/>
      <c r="K21" s="210"/>
      <c r="L21" s="210"/>
      <c r="M21" s="210"/>
    </row>
    <row r="22" spans="1:13">
      <c r="A22" s="178" t="str">
        <f xml:space="preserve"> F_Inputs!A22</f>
        <v>TMS</v>
      </c>
      <c r="B22" s="178" t="str">
        <f xml:space="preserve"> F_Inputs!B22</f>
        <v>C_PR24PD11_PD11_12WN_PR24</v>
      </c>
      <c r="C22" s="178" t="str">
        <f xml:space="preserve"> F_Inputs!C22</f>
        <v>PR19 WINEP / NEP RCV adjustment in 2017-18 FYA (CPIH deflated) prices (WN)</v>
      </c>
      <c r="D22" s="178" t="str">
        <f xml:space="preserve"> F_Inputs!D22</f>
        <v>£m</v>
      </c>
      <c r="E22" s="178" t="str">
        <f xml:space="preserve"> F_Inputs!E22</f>
        <v>Price Review 2024</v>
      </c>
      <c r="F22" s="209"/>
      <c r="G22" s="209"/>
      <c r="H22" s="238"/>
      <c r="I22" s="238"/>
      <c r="J22" s="237"/>
      <c r="K22" s="210"/>
      <c r="L22" s="210"/>
      <c r="M22" s="210"/>
    </row>
    <row r="23" spans="1:13">
      <c r="A23" s="178" t="str">
        <f xml:space="preserve"> F_Inputs!A23</f>
        <v>TMS</v>
      </c>
      <c r="B23" s="178" t="str">
        <f xml:space="preserve"> F_Inputs!B23</f>
        <v>C_PR24PD11_PD11_12WWN_PR24</v>
      </c>
      <c r="C23" s="178" t="str">
        <f xml:space="preserve"> F_Inputs!C23</f>
        <v>PR19 WINEP / NEP RCV adjustment in 2017-18 FYA (CPIH deflated) prices (WWN)</v>
      </c>
      <c r="D23" s="178" t="str">
        <f xml:space="preserve"> F_Inputs!D23</f>
        <v>£m</v>
      </c>
      <c r="E23" s="178" t="str">
        <f xml:space="preserve"> F_Inputs!E23</f>
        <v>Price Review 2024</v>
      </c>
      <c r="F23" s="209"/>
      <c r="G23" s="209"/>
      <c r="H23" s="238"/>
      <c r="I23" s="238"/>
      <c r="J23" s="237"/>
      <c r="K23" s="210"/>
      <c r="L23" s="210"/>
      <c r="M23" s="210"/>
    </row>
    <row r="24" spans="1:13">
      <c r="A24" s="178" t="str">
        <f xml:space="preserve"> F_Inputs!A24</f>
        <v>TMS</v>
      </c>
      <c r="B24" s="178" t="str">
        <f xml:space="preserve"> F_Inputs!B24</f>
        <v>C_PR24PD11_PD11_12BIO_PR24</v>
      </c>
      <c r="C24" s="178" t="str">
        <f xml:space="preserve"> F_Inputs!C24</f>
        <v>PR19 WINEP / NEP RCV adjustment in 2017-18 FYA (CPIH deflated) prices (BR)</v>
      </c>
      <c r="D24" s="178" t="str">
        <f xml:space="preserve"> F_Inputs!D24</f>
        <v>£m</v>
      </c>
      <c r="E24" s="178" t="str">
        <f xml:space="preserve"> F_Inputs!E24</f>
        <v>Price Review 2024</v>
      </c>
      <c r="F24" s="209"/>
      <c r="G24" s="209"/>
      <c r="H24" s="238"/>
      <c r="I24" s="238"/>
      <c r="J24" s="237"/>
      <c r="K24" s="210"/>
      <c r="L24" s="210"/>
      <c r="M24" s="210"/>
    </row>
    <row r="25" spans="1:13">
      <c r="A25" s="178" t="str">
        <f xml:space="preserve"> F_Inputs!A25</f>
        <v>TMS</v>
      </c>
      <c r="B25" s="178" t="str">
        <f xml:space="preserve"> F_Inputs!B25</f>
        <v>C_PR24PD11_PD11_12ADDN1_PR24</v>
      </c>
      <c r="C25" s="178" t="str">
        <f xml:space="preserve"> F_Inputs!C25</f>
        <v>PR19 WINEP / NEP RCV adjustment in 2017-18 FYA (CPIH deflated) prices (ADDN1)</v>
      </c>
      <c r="D25" s="178" t="str">
        <f xml:space="preserve"> F_Inputs!D25</f>
        <v>£m</v>
      </c>
      <c r="E25" s="178" t="str">
        <f xml:space="preserve"> F_Inputs!E25</f>
        <v>Price Review 2024</v>
      </c>
      <c r="F25" s="209"/>
      <c r="G25" s="209"/>
      <c r="H25" s="238"/>
      <c r="I25" s="238"/>
      <c r="J25" s="237"/>
      <c r="K25" s="210"/>
      <c r="L25" s="210"/>
      <c r="M25" s="210"/>
    </row>
    <row r="26" spans="1:13">
      <c r="A26" s="178" t="str">
        <f xml:space="preserve"> F_Inputs!A26</f>
        <v>TMS</v>
      </c>
      <c r="B26" s="178" t="str">
        <f xml:space="preserve"> F_Inputs!B26</f>
        <v>C_PR24PD11_PD11_12ADDN2_PR24</v>
      </c>
      <c r="C26" s="178" t="str">
        <f xml:space="preserve"> F_Inputs!C26</f>
        <v>PR19 WINEP / NEP RCV adjustment in 2017-18 FYA (CPIH deflated) prices (ADDN2)</v>
      </c>
      <c r="D26" s="178" t="str">
        <f xml:space="preserve"> F_Inputs!D26</f>
        <v>£m</v>
      </c>
      <c r="E26" s="178" t="str">
        <f xml:space="preserve"> F_Inputs!E26</f>
        <v>Price Review 2024</v>
      </c>
      <c r="F26" s="209"/>
      <c r="G26" s="209"/>
      <c r="H26" s="238"/>
      <c r="I26" s="238"/>
      <c r="J26" s="237"/>
      <c r="K26" s="210"/>
      <c r="L26" s="210"/>
      <c r="M26" s="210"/>
    </row>
    <row r="27" spans="1:13">
      <c r="A27" s="178" t="str">
        <f xml:space="preserve"> F_Inputs!A27</f>
        <v>TMS</v>
      </c>
      <c r="B27" s="178" t="str">
        <f xml:space="preserve"> F_Inputs!B27</f>
        <v>C_PR24PD14_PD11_13WR_PR24</v>
      </c>
      <c r="C27" s="178" t="str">
        <f xml:space="preserve"> F_Inputs!C27</f>
        <v>PR19 Costs reconciliation RCV adjustment in 2017-18 FYA (CPIH deflated) prices (WR)</v>
      </c>
      <c r="D27" s="178" t="str">
        <f xml:space="preserve"> F_Inputs!D27</f>
        <v>£m</v>
      </c>
      <c r="E27" s="178" t="str">
        <f xml:space="preserve"> F_Inputs!E27</f>
        <v>Price Review 2024</v>
      </c>
      <c r="F27" s="209"/>
      <c r="G27" s="209"/>
      <c r="H27" s="238"/>
      <c r="I27" s="238"/>
      <c r="J27" s="237"/>
      <c r="K27" s="210"/>
      <c r="L27" s="210"/>
      <c r="M27" s="210"/>
    </row>
    <row r="28" spans="1:13">
      <c r="A28" s="178" t="str">
        <f xml:space="preserve"> F_Inputs!A28</f>
        <v>TMS</v>
      </c>
      <c r="B28" s="178" t="str">
        <f xml:space="preserve"> F_Inputs!B28</f>
        <v>C_PR24PD14_PD11_13WN_PR24</v>
      </c>
      <c r="C28" s="178" t="str">
        <f xml:space="preserve"> F_Inputs!C28</f>
        <v>PR19 Costs reconciliation RCV adjustment in 2017-18 FYA (CPIH deflated) prices (WN)</v>
      </c>
      <c r="D28" s="178" t="str">
        <f xml:space="preserve"> F_Inputs!D28</f>
        <v>£m</v>
      </c>
      <c r="E28" s="178" t="str">
        <f xml:space="preserve"> F_Inputs!E28</f>
        <v>Price Review 2024</v>
      </c>
      <c r="F28" s="209"/>
      <c r="G28" s="209"/>
      <c r="H28" s="217"/>
      <c r="I28" s="217"/>
      <c r="J28" s="218"/>
    </row>
    <row r="29" spans="1:13">
      <c r="A29" s="178" t="str">
        <f xml:space="preserve"> F_Inputs!A29</f>
        <v>TMS</v>
      </c>
      <c r="B29" s="178" t="str">
        <f xml:space="preserve"> F_Inputs!B29</f>
        <v>C_PR24PD14_PD11_13WWN_PR24</v>
      </c>
      <c r="C29" s="178" t="str">
        <f xml:space="preserve"> F_Inputs!C29</f>
        <v>PR19 Costs reconciliation RCV adjustment in 2017-18 FYA (CPIH deflated) prices (WWN)</v>
      </c>
      <c r="D29" s="178" t="str">
        <f xml:space="preserve"> F_Inputs!D29</f>
        <v>£m</v>
      </c>
      <c r="E29" s="178" t="str">
        <f xml:space="preserve"> F_Inputs!E29</f>
        <v>Price Review 2024</v>
      </c>
      <c r="F29" s="209"/>
      <c r="G29" s="209"/>
      <c r="H29" s="217"/>
      <c r="I29" s="217"/>
      <c r="J29" s="218"/>
    </row>
    <row r="30" spans="1:13">
      <c r="A30" s="178" t="str">
        <f xml:space="preserve"> F_Inputs!A30</f>
        <v>TMS</v>
      </c>
      <c r="B30" s="178" t="str">
        <f xml:space="preserve"> F_Inputs!B30</f>
        <v>C_PR24PD14_PD11_13BIO_PR24</v>
      </c>
      <c r="C30" s="178" t="str">
        <f xml:space="preserve"> F_Inputs!C30</f>
        <v>PR19 Costs reconciliation RCV adjustment in 2017-18 FYA (CPIH deflated) prices (BR)</v>
      </c>
      <c r="D30" s="178" t="str">
        <f xml:space="preserve"> F_Inputs!D30</f>
        <v>£m</v>
      </c>
      <c r="E30" s="178" t="str">
        <f xml:space="preserve"> F_Inputs!E30</f>
        <v>Price Review 2024</v>
      </c>
      <c r="F30" s="209"/>
      <c r="G30" s="209"/>
      <c r="H30" s="217"/>
      <c r="I30" s="217"/>
      <c r="J30" s="218"/>
    </row>
    <row r="31" spans="1:13">
      <c r="A31" s="178" t="str">
        <f xml:space="preserve"> F_Inputs!A31</f>
        <v>TMS</v>
      </c>
      <c r="B31" s="178" t="str">
        <f xml:space="preserve"> F_Inputs!B31</f>
        <v>C_PR24PD14_PD11_13ADDN1_PR24</v>
      </c>
      <c r="C31" s="178" t="str">
        <f xml:space="preserve"> F_Inputs!C31</f>
        <v>PR19 Costs reconciliation RCV adjustment in 2017-18 FYA (CPIH deflated) prices (ADDN1)</v>
      </c>
      <c r="D31" s="178" t="str">
        <f xml:space="preserve"> F_Inputs!D31</f>
        <v>£m</v>
      </c>
      <c r="E31" s="178" t="str">
        <f xml:space="preserve"> F_Inputs!E31</f>
        <v>Price Review 2024</v>
      </c>
      <c r="F31" s="209"/>
      <c r="G31" s="209"/>
      <c r="H31" s="217"/>
      <c r="I31" s="217"/>
      <c r="J31" s="218"/>
    </row>
    <row r="32" spans="1:13">
      <c r="A32" s="178" t="str">
        <f xml:space="preserve"> F_Inputs!A32</f>
        <v>TMS</v>
      </c>
      <c r="B32" s="178" t="str">
        <f xml:space="preserve"> F_Inputs!B32</f>
        <v>C_PR24PD14_PD11_13ADDN2_PR24</v>
      </c>
      <c r="C32" s="178" t="str">
        <f xml:space="preserve"> F_Inputs!C32</f>
        <v>PR19 Costs reconciliation RCV adjustment in 2017-18 FYA (CPIH deflated) prices (ADDN2)</v>
      </c>
      <c r="D32" s="178" t="str">
        <f xml:space="preserve"> F_Inputs!D32</f>
        <v>£m</v>
      </c>
      <c r="E32" s="178" t="str">
        <f xml:space="preserve"> F_Inputs!E32</f>
        <v>Price Review 2024</v>
      </c>
      <c r="F32" s="209"/>
      <c r="G32" s="209"/>
      <c r="H32" s="217"/>
      <c r="I32" s="217"/>
      <c r="J32" s="218"/>
    </row>
    <row r="33" spans="1:10">
      <c r="A33" s="178" t="str">
        <f xml:space="preserve"> F_Inputs!A33</f>
        <v>TMS</v>
      </c>
      <c r="B33" s="178" t="str">
        <f xml:space="preserve"> F_Inputs!B33</f>
        <v>C_PR24PD16_PD11_14WR_PR24</v>
      </c>
      <c r="C33" s="178" t="str">
        <f xml:space="preserve"> F_Inputs!C33</f>
        <v>PR19 Land sales RCV adjustment in 2017-18 FYA (CPIH deflated) prices (WR)</v>
      </c>
      <c r="D33" s="178" t="str">
        <f xml:space="preserve"> F_Inputs!D33</f>
        <v>£m</v>
      </c>
      <c r="E33" s="178" t="str">
        <f xml:space="preserve"> F_Inputs!E33</f>
        <v>Price Review 2024</v>
      </c>
      <c r="F33" s="209"/>
      <c r="G33" s="211"/>
      <c r="H33" s="217"/>
      <c r="I33" s="217"/>
      <c r="J33" s="218"/>
    </row>
    <row r="34" spans="1:10">
      <c r="A34" s="178" t="str">
        <f xml:space="preserve"> F_Inputs!A34</f>
        <v>TMS</v>
      </c>
      <c r="B34" s="178" t="str">
        <f xml:space="preserve"> F_Inputs!B34</f>
        <v>C_PR24PD16_PD11_14WN_PR24</v>
      </c>
      <c r="C34" s="178" t="str">
        <f xml:space="preserve"> F_Inputs!C34</f>
        <v>PR19 Land sales RCV adjustment in 2017-18 FYA (CPIH deflated) prices (WN)</v>
      </c>
      <c r="D34" s="178" t="str">
        <f xml:space="preserve"> F_Inputs!D34</f>
        <v>£m</v>
      </c>
      <c r="E34" s="178" t="str">
        <f xml:space="preserve"> F_Inputs!E34</f>
        <v>Price Review 2024</v>
      </c>
      <c r="F34" s="209"/>
      <c r="G34" s="211"/>
      <c r="H34" s="217"/>
      <c r="I34" s="217"/>
      <c r="J34" s="218"/>
    </row>
    <row r="35" spans="1:10">
      <c r="A35" s="178" t="str">
        <f xml:space="preserve"> F_Inputs!A35</f>
        <v>TMS</v>
      </c>
      <c r="B35" s="178" t="str">
        <f xml:space="preserve"> F_Inputs!B35</f>
        <v>C_PR24PD16_PD11_14WWN_PR24</v>
      </c>
      <c r="C35" s="178" t="str">
        <f xml:space="preserve"> F_Inputs!C35</f>
        <v>PR19 Land sales RCV adjustment in 2017-18 FYA (CPIH deflated) prices (WWN)</v>
      </c>
      <c r="D35" s="178" t="str">
        <f xml:space="preserve"> F_Inputs!D35</f>
        <v>£m</v>
      </c>
      <c r="E35" s="178" t="str">
        <f xml:space="preserve"> F_Inputs!E35</f>
        <v>Price Review 2024</v>
      </c>
      <c r="F35" s="209"/>
      <c r="G35" s="211"/>
      <c r="H35" s="217"/>
      <c r="I35" s="217"/>
      <c r="J35" s="218"/>
    </row>
    <row r="36" spans="1:10">
      <c r="A36" s="178" t="str">
        <f xml:space="preserve"> F_Inputs!A36</f>
        <v>TMS</v>
      </c>
      <c r="B36" s="178" t="str">
        <f xml:space="preserve"> F_Inputs!B36</f>
        <v>C_PR24PD16_PD11_14ADDN1_PR24</v>
      </c>
      <c r="C36" s="178" t="str">
        <f xml:space="preserve"> F_Inputs!C36</f>
        <v>PR19 Land sales RCV adjustment in 2017-18 FYA (CPIH deflated) prices (ADDN1)</v>
      </c>
      <c r="D36" s="178" t="str">
        <f xml:space="preserve"> F_Inputs!D36</f>
        <v>£m</v>
      </c>
      <c r="E36" s="178" t="str">
        <f xml:space="preserve"> F_Inputs!E36</f>
        <v>Price Review 2024</v>
      </c>
      <c r="F36" s="209"/>
      <c r="G36" s="211"/>
      <c r="H36" s="217"/>
      <c r="I36" s="217"/>
      <c r="J36" s="218"/>
    </row>
    <row r="37" spans="1:10">
      <c r="A37" s="178" t="str">
        <f xml:space="preserve"> F_Inputs!A37</f>
        <v>TMS</v>
      </c>
      <c r="B37" s="178" t="str">
        <f xml:space="preserve"> F_Inputs!B37</f>
        <v>C_PR24PD16_PD11_14ADDN2_PR24</v>
      </c>
      <c r="C37" s="178" t="str">
        <f xml:space="preserve"> F_Inputs!C37</f>
        <v>PR19 Land sales RCV adjustment in 2017-18 FYA (CPIH deflated) prices (ADDN2)</v>
      </c>
      <c r="D37" s="178" t="str">
        <f xml:space="preserve"> F_Inputs!D37</f>
        <v>£m</v>
      </c>
      <c r="E37" s="178" t="str">
        <f xml:space="preserve"> F_Inputs!E37</f>
        <v>Price Review 2024</v>
      </c>
      <c r="F37" s="209"/>
      <c r="G37" s="209"/>
      <c r="H37" s="217"/>
      <c r="I37" s="217"/>
      <c r="J37" s="218"/>
    </row>
    <row r="38" spans="1:10">
      <c r="A38" s="178" t="str">
        <f xml:space="preserve"> F_Inputs!A38</f>
        <v>TMS</v>
      </c>
      <c r="B38" s="178" t="str">
        <f xml:space="preserve"> F_Inputs!B38</f>
        <v>C_PR24PD17_PD11_15WR_PR24</v>
      </c>
      <c r="C38" s="178" t="str">
        <f xml:space="preserve"> F_Inputs!C38</f>
        <v>PR19 RPI-CPIH wedge RCV adjustment in 2017-18 FYA (CPIH deflated) prices (WR)</v>
      </c>
      <c r="D38" s="178" t="str">
        <f xml:space="preserve"> F_Inputs!D38</f>
        <v>£m</v>
      </c>
      <c r="E38" s="178" t="str">
        <f xml:space="preserve"> F_Inputs!E38</f>
        <v>Price Review 2024</v>
      </c>
      <c r="F38" s="209"/>
      <c r="G38" s="211"/>
      <c r="H38" s="217"/>
      <c r="I38" s="217"/>
      <c r="J38" s="218"/>
    </row>
    <row r="39" spans="1:10">
      <c r="A39" s="178" t="str">
        <f xml:space="preserve"> F_Inputs!A39</f>
        <v>TMS</v>
      </c>
      <c r="B39" s="178" t="str">
        <f xml:space="preserve"> F_Inputs!B39</f>
        <v>C_PR24PD17_PD11_15WN_PR24</v>
      </c>
      <c r="C39" s="178" t="str">
        <f xml:space="preserve"> F_Inputs!C39</f>
        <v>PR19 RPI-CPIH wedge RCV adjustment in 2017-18 FYA (CPIH deflated) prices (WN)</v>
      </c>
      <c r="D39" s="178" t="str">
        <f xml:space="preserve"> F_Inputs!D39</f>
        <v>£m</v>
      </c>
      <c r="E39" s="178" t="str">
        <f xml:space="preserve"> F_Inputs!E39</f>
        <v>Price Review 2024</v>
      </c>
      <c r="F39" s="209"/>
      <c r="G39" s="211"/>
      <c r="H39" s="217"/>
      <c r="I39" s="217"/>
      <c r="J39" s="218"/>
    </row>
    <row r="40" spans="1:10">
      <c r="A40" s="178" t="str">
        <f xml:space="preserve"> F_Inputs!A40</f>
        <v>TMS</v>
      </c>
      <c r="B40" s="178" t="str">
        <f xml:space="preserve"> F_Inputs!B40</f>
        <v>C_PR24PD17_PD11_15WWN_PR24</v>
      </c>
      <c r="C40" s="178" t="str">
        <f xml:space="preserve"> F_Inputs!C40</f>
        <v>PR19 RPI-CPIH wedge RCV adjustment in 2017-18 FYA (CPIH deflated) prices (WWN)</v>
      </c>
      <c r="D40" s="178" t="str">
        <f xml:space="preserve"> F_Inputs!D40</f>
        <v>£m</v>
      </c>
      <c r="E40" s="178" t="str">
        <f xml:space="preserve"> F_Inputs!E40</f>
        <v>Price Review 2024</v>
      </c>
      <c r="F40" s="209"/>
      <c r="G40" s="211"/>
      <c r="H40" s="217"/>
      <c r="I40" s="217"/>
      <c r="J40" s="218"/>
    </row>
    <row r="41" spans="1:10">
      <c r="A41" s="178" t="str">
        <f xml:space="preserve"> F_Inputs!A41</f>
        <v>TMS</v>
      </c>
      <c r="B41" s="178" t="str">
        <f xml:space="preserve"> F_Inputs!B41</f>
        <v>C_PR24PD17_PD11_15BIO_PR24</v>
      </c>
      <c r="C41" s="178" t="str">
        <f xml:space="preserve"> F_Inputs!C41</f>
        <v>PR19 RPI-CPIH wedge RCV adjustment in 2017-18 FYA (CPIH deflated) prices (BR)</v>
      </c>
      <c r="D41" s="178" t="str">
        <f xml:space="preserve"> F_Inputs!D41</f>
        <v>£m</v>
      </c>
      <c r="E41" s="178" t="str">
        <f xml:space="preserve"> F_Inputs!E41</f>
        <v>Price Review 2024</v>
      </c>
      <c r="F41" s="209"/>
      <c r="G41" s="211"/>
      <c r="H41" s="217"/>
      <c r="I41" s="217"/>
      <c r="J41" s="218"/>
    </row>
    <row r="42" spans="1:10">
      <c r="A42" s="178" t="str">
        <f xml:space="preserve"> F_Inputs!A42</f>
        <v>TMS</v>
      </c>
      <c r="B42" s="178" t="str">
        <f xml:space="preserve"> F_Inputs!B42</f>
        <v>C_PR24PD17_PD11_15ADDN1_PR24</v>
      </c>
      <c r="C42" s="178" t="str">
        <f xml:space="preserve"> F_Inputs!C42</f>
        <v>PR19 RPI-CPIH wedge RCV adjustment in 2017-18 FYA (CPIH deflated) prices (ADDN1)</v>
      </c>
      <c r="D42" s="178" t="str">
        <f xml:space="preserve"> F_Inputs!D42</f>
        <v>£m</v>
      </c>
      <c r="E42" s="178" t="str">
        <f xml:space="preserve"> F_Inputs!E42</f>
        <v>Price Review 2024</v>
      </c>
      <c r="F42" s="209"/>
      <c r="G42" s="211"/>
      <c r="H42" s="217"/>
      <c r="I42" s="217"/>
      <c r="J42" s="218"/>
    </row>
    <row r="43" spans="1:10">
      <c r="A43" s="178" t="str">
        <f xml:space="preserve"> F_Inputs!A43</f>
        <v>TMS</v>
      </c>
      <c r="B43" s="178" t="str">
        <f xml:space="preserve"> F_Inputs!B43</f>
        <v>C_PR24PD17_PD11_15ADDN2_PR24</v>
      </c>
      <c r="C43" s="178" t="str">
        <f xml:space="preserve"> F_Inputs!C43</f>
        <v>PR19 RPI-CPIH wedge RCV adjustment in 2017-18 FYA (CPIH deflated) prices (ADDN2)</v>
      </c>
      <c r="D43" s="178" t="str">
        <f xml:space="preserve"> F_Inputs!D43</f>
        <v>£m</v>
      </c>
      <c r="E43" s="178" t="str">
        <f xml:space="preserve"> F_Inputs!E43</f>
        <v>Price Review 2024</v>
      </c>
      <c r="F43" s="209"/>
      <c r="G43" s="209"/>
      <c r="H43" s="217"/>
      <c r="I43" s="217"/>
      <c r="J43" s="218"/>
    </row>
    <row r="44" spans="1:10">
      <c r="A44" s="178" t="str">
        <f xml:space="preserve"> F_Inputs!A44</f>
        <v>TMS</v>
      </c>
      <c r="B44" s="178" t="str">
        <f xml:space="preserve"> F_Inputs!B44</f>
        <v>C_PR24PD18_PD11_16WR_PR24</v>
      </c>
      <c r="C44" s="178" t="str">
        <f xml:space="preserve"> F_Inputs!C44</f>
        <v>PR19 Strategic regional water resources RCV adjustment in 2017-18 FYA (CPIH deflated) prices (WR)</v>
      </c>
      <c r="D44" s="178" t="str">
        <f xml:space="preserve"> F_Inputs!D44</f>
        <v>£m</v>
      </c>
      <c r="E44" s="178" t="str">
        <f xml:space="preserve"> F_Inputs!E44</f>
        <v>Price Review 2024</v>
      </c>
      <c r="F44" s="209"/>
      <c r="G44" s="209"/>
      <c r="H44" s="217"/>
      <c r="I44" s="217"/>
      <c r="J44" s="218"/>
    </row>
    <row r="45" spans="1:10">
      <c r="A45" s="178" t="str">
        <f xml:space="preserve"> F_Inputs!A45</f>
        <v>TMS</v>
      </c>
      <c r="B45" s="178" t="str">
        <f xml:space="preserve"> F_Inputs!B45</f>
        <v>C_PR24PD18_PD11_16WN_PR24</v>
      </c>
      <c r="C45" s="178" t="str">
        <f xml:space="preserve"> F_Inputs!C45</f>
        <v>PR19 Strategic regional water resources RCV adjustment in 2017-18 FYA (CPIH deflated) prices (WN)</v>
      </c>
      <c r="D45" s="178" t="str">
        <f xml:space="preserve"> F_Inputs!D45</f>
        <v>£m</v>
      </c>
      <c r="E45" s="178" t="str">
        <f xml:space="preserve"> F_Inputs!E45</f>
        <v>Price Review 2024</v>
      </c>
      <c r="F45" s="209"/>
      <c r="G45" s="209"/>
      <c r="H45" s="217"/>
      <c r="I45" s="217"/>
      <c r="J45" s="218"/>
    </row>
    <row r="46" spans="1:10">
      <c r="A46" s="178" t="str">
        <f xml:space="preserve"> F_Inputs!A46</f>
        <v>TMS</v>
      </c>
      <c r="B46" s="178" t="str">
        <f xml:space="preserve"> F_Inputs!B46</f>
        <v>C_PR24PD22_PD11_17WR_PR24</v>
      </c>
      <c r="C46" s="178" t="str">
        <f xml:space="preserve"> F_Inputs!C46</f>
        <v>PR19 Green recovery RCV adjustment in 2017-18 FYA (CPIH deflated) prices (WR)</v>
      </c>
      <c r="D46" s="178" t="str">
        <f xml:space="preserve"> F_Inputs!D46</f>
        <v>£m</v>
      </c>
      <c r="E46" s="178" t="str">
        <f xml:space="preserve"> F_Inputs!E46</f>
        <v>Price Review 2024</v>
      </c>
      <c r="F46" s="209"/>
      <c r="G46" s="211"/>
      <c r="H46" s="217"/>
      <c r="I46" s="217"/>
      <c r="J46" s="218"/>
    </row>
    <row r="47" spans="1:10">
      <c r="A47" s="178" t="str">
        <f xml:space="preserve"> F_Inputs!A47</f>
        <v>TMS</v>
      </c>
      <c r="B47" s="178" t="str">
        <f xml:space="preserve"> F_Inputs!B47</f>
        <v>C_PR24PD22_PD11_17WN_PR24</v>
      </c>
      <c r="C47" s="178" t="str">
        <f xml:space="preserve"> F_Inputs!C47</f>
        <v>PR19 Green recovery RCV adjustment in 2017-18 FYA (CPIH deflated) prices (WN)</v>
      </c>
      <c r="D47" s="178" t="str">
        <f xml:space="preserve"> F_Inputs!D47</f>
        <v>£m</v>
      </c>
      <c r="E47" s="178" t="str">
        <f xml:space="preserve"> F_Inputs!E47</f>
        <v>Price Review 2024</v>
      </c>
      <c r="F47" s="209"/>
      <c r="G47" s="211"/>
      <c r="H47" s="217"/>
      <c r="I47" s="217"/>
      <c r="J47" s="218"/>
    </row>
    <row r="48" spans="1:10">
      <c r="A48" s="178" t="str">
        <f xml:space="preserve"> F_Inputs!A48</f>
        <v>TMS</v>
      </c>
      <c r="B48" s="178" t="str">
        <f xml:space="preserve"> F_Inputs!B48</f>
        <v>C_PR24PD22_PD11_17WWN_PR24</v>
      </c>
      <c r="C48" s="178" t="str">
        <f xml:space="preserve"> F_Inputs!C48</f>
        <v>PR19 Green recovery RCV adjustment in 2017-18 FYA (CPIH deflated) prices (WWN)</v>
      </c>
      <c r="D48" s="178" t="str">
        <f xml:space="preserve"> F_Inputs!D48</f>
        <v>£m</v>
      </c>
      <c r="E48" s="178" t="str">
        <f xml:space="preserve"> F_Inputs!E48</f>
        <v>Price Review 2024</v>
      </c>
      <c r="F48" s="209"/>
      <c r="G48" s="211"/>
      <c r="H48" s="217"/>
      <c r="I48" s="217"/>
      <c r="J48" s="218"/>
    </row>
    <row r="49" spans="1:10">
      <c r="A49" s="178" t="str">
        <f xml:space="preserve"> F_Inputs!A49</f>
        <v>TMS</v>
      </c>
      <c r="B49" s="178" t="str">
        <f xml:space="preserve"> F_Inputs!B49</f>
        <v>C_PR24PD22_PD11_17BIO_PR24</v>
      </c>
      <c r="C49" s="178" t="str">
        <f xml:space="preserve"> F_Inputs!C49</f>
        <v>PR19 Green recovery RCV adjustment in 2017-18 FYA (CPIH deflated) prices (BR)</v>
      </c>
      <c r="D49" s="178" t="str">
        <f xml:space="preserve"> F_Inputs!D49</f>
        <v>£m</v>
      </c>
      <c r="E49" s="178" t="str">
        <f xml:space="preserve"> F_Inputs!E49</f>
        <v>Price Review 2024</v>
      </c>
      <c r="F49" s="209"/>
      <c r="G49" s="211"/>
      <c r="H49" s="217"/>
      <c r="I49" s="217"/>
      <c r="J49" s="218"/>
    </row>
    <row r="50" spans="1:10">
      <c r="A50" s="178" t="str">
        <f xml:space="preserve"> F_Inputs!A50</f>
        <v>TMS</v>
      </c>
      <c r="B50" s="178" t="str">
        <f xml:space="preserve"> F_Inputs!B50</f>
        <v>C_PR24PD00_PD11_19WR_PR24</v>
      </c>
      <c r="C50" s="178" t="str">
        <f xml:space="preserve"> F_Inputs!C50</f>
        <v>Other RCV adjustments in 2017-18 FYA (CPIH deflated) prices (WR)</v>
      </c>
      <c r="D50" s="178" t="str">
        <f xml:space="preserve"> F_Inputs!D50</f>
        <v>£m</v>
      </c>
      <c r="E50" s="178" t="str">
        <f xml:space="preserve"> F_Inputs!E50</f>
        <v>Price Review 2024</v>
      </c>
      <c r="F50" s="209"/>
      <c r="G50" s="209"/>
      <c r="H50" s="217"/>
      <c r="I50" s="217"/>
      <c r="J50" s="218"/>
    </row>
    <row r="51" spans="1:10">
      <c r="A51" s="178" t="str">
        <f xml:space="preserve"> F_Inputs!A51</f>
        <v>TMS</v>
      </c>
      <c r="B51" s="178" t="str">
        <f xml:space="preserve"> F_Inputs!B51</f>
        <v>C_PR24PD00_PD11_19WN_PR24</v>
      </c>
      <c r="C51" s="178" t="str">
        <f xml:space="preserve"> F_Inputs!C51</f>
        <v>Other RCV adjustments in 2017-18 FYA (CPIH deflated) prices (WN)</v>
      </c>
      <c r="D51" s="178" t="str">
        <f xml:space="preserve"> F_Inputs!D51</f>
        <v>£m</v>
      </c>
      <c r="E51" s="178" t="str">
        <f xml:space="preserve"> F_Inputs!E51</f>
        <v>Price Review 2024</v>
      </c>
      <c r="F51" s="209"/>
      <c r="G51" s="209"/>
      <c r="H51" s="217"/>
      <c r="I51" s="217"/>
      <c r="J51" s="218"/>
    </row>
    <row r="52" spans="1:10">
      <c r="A52" s="178" t="str">
        <f xml:space="preserve"> F_Inputs!A52</f>
        <v>TMS</v>
      </c>
      <c r="B52" s="178" t="str">
        <f xml:space="preserve"> F_Inputs!B52</f>
        <v>C_PR24PD00_PD11_19WWN_PR24</v>
      </c>
      <c r="C52" s="178" t="str">
        <f xml:space="preserve"> F_Inputs!C52</f>
        <v>Other RCV adjustments in 2017-18 FYA (CPIH deflated) prices (WWN)</v>
      </c>
      <c r="D52" s="178" t="str">
        <f xml:space="preserve"> F_Inputs!D52</f>
        <v>£m</v>
      </c>
      <c r="E52" s="178" t="str">
        <f xml:space="preserve"> F_Inputs!E52</f>
        <v>Price Review 2024</v>
      </c>
      <c r="F52" s="209"/>
      <c r="G52" s="209"/>
      <c r="H52" s="217"/>
      <c r="I52" s="217"/>
      <c r="J52" s="218"/>
    </row>
    <row r="53" spans="1:10">
      <c r="A53" s="178" t="str">
        <f xml:space="preserve"> F_Inputs!A53</f>
        <v>TMS</v>
      </c>
      <c r="B53" s="178" t="str">
        <f xml:space="preserve"> F_Inputs!B53</f>
        <v>C_PR24PD00_PD11_19BIO_PR24</v>
      </c>
      <c r="C53" s="178" t="str">
        <f xml:space="preserve"> F_Inputs!C53</f>
        <v>Other RCV adjustments in 2017-18 FYA (CPIH deflated) prices (BR)</v>
      </c>
      <c r="D53" s="178" t="str">
        <f xml:space="preserve"> F_Inputs!D53</f>
        <v>£m</v>
      </c>
      <c r="E53" s="178" t="str">
        <f xml:space="preserve"> F_Inputs!E53</f>
        <v>Price Review 2024</v>
      </c>
      <c r="F53" s="209"/>
      <c r="G53" s="209"/>
      <c r="H53" s="217"/>
      <c r="I53" s="217"/>
      <c r="J53" s="218"/>
    </row>
    <row r="54" spans="1:10">
      <c r="A54" s="178" t="str">
        <f xml:space="preserve"> F_Inputs!A54</f>
        <v>TMS</v>
      </c>
      <c r="B54" s="178" t="str">
        <f xml:space="preserve"> F_Inputs!B54</f>
        <v>C_PR24PD00_PD11_19ADDN1_PR24</v>
      </c>
      <c r="C54" s="178" t="str">
        <f xml:space="preserve"> F_Inputs!C54</f>
        <v>Other RCV adjustments in 2017-18 FYA (CPIH deflated) prices (ADDN1)</v>
      </c>
      <c r="D54" s="178" t="str">
        <f xml:space="preserve"> F_Inputs!D54</f>
        <v>£m</v>
      </c>
      <c r="E54" s="178" t="str">
        <f xml:space="preserve"> F_Inputs!E54</f>
        <v>Price Review 2024</v>
      </c>
      <c r="F54" s="209"/>
      <c r="G54" s="209"/>
      <c r="H54" s="217"/>
      <c r="I54" s="217"/>
      <c r="J54" s="218"/>
    </row>
    <row r="55" spans="1:10">
      <c r="A55" s="178" t="str">
        <f xml:space="preserve"> F_Inputs!A55</f>
        <v>TMS</v>
      </c>
      <c r="B55" s="178" t="str">
        <f xml:space="preserve"> F_Inputs!B55</f>
        <v>C_PR24PD00_PD11_19ADDN2_PR24</v>
      </c>
      <c r="C55" s="178" t="str">
        <f xml:space="preserve"> F_Inputs!C55</f>
        <v>Other RCV adjustments in 2017-18 FYA (CPIH deflated) prices (ADDN2)</v>
      </c>
      <c r="D55" s="178" t="str">
        <f xml:space="preserve"> F_Inputs!D55</f>
        <v>£m</v>
      </c>
      <c r="E55" s="178" t="str">
        <f xml:space="preserve"> F_Inputs!E55</f>
        <v>Price Review 2024</v>
      </c>
      <c r="F55" s="209"/>
      <c r="G55" s="209"/>
      <c r="H55" s="217"/>
      <c r="I55" s="217"/>
      <c r="J55" s="218"/>
    </row>
    <row r="56" spans="1:10">
      <c r="A56" s="178" t="str">
        <f xml:space="preserve"> F_Inputs!A56</f>
        <v>TMS</v>
      </c>
      <c r="B56" s="178" t="str">
        <f xml:space="preserve"> F_Inputs!B56</f>
        <v>C_PR24CA01_PD11_20WR_PR24</v>
      </c>
      <c r="C56" s="178" t="str">
        <f xml:space="preserve"> F_Inputs!C56</f>
        <v>PR24 Transitional expenditure programme RCV adjustment in 2022-23 FYA (CPIH deflated) prices (WR)</v>
      </c>
      <c r="D56" s="178" t="str">
        <f xml:space="preserve"> F_Inputs!D56</f>
        <v>£m</v>
      </c>
      <c r="E56" s="178" t="str">
        <f xml:space="preserve"> F_Inputs!E56</f>
        <v>Price Review 2024</v>
      </c>
      <c r="F56" s="209"/>
      <c r="G56" s="209"/>
      <c r="H56" s="217"/>
      <c r="I56" s="217"/>
      <c r="J56" s="218"/>
    </row>
    <row r="57" spans="1:10">
      <c r="A57" s="178" t="str">
        <f xml:space="preserve"> F_Inputs!A57</f>
        <v>TMS</v>
      </c>
      <c r="B57" s="178" t="str">
        <f xml:space="preserve"> F_Inputs!B57</f>
        <v>C_PR24CA01_PD11_20WN_PR24</v>
      </c>
      <c r="C57" s="178" t="str">
        <f xml:space="preserve"> F_Inputs!C57</f>
        <v>PR24 Transitional expenditure programme RCV adjustment in 2022-23 FYA (CPIH deflated) prices (WN)</v>
      </c>
      <c r="D57" s="178" t="str">
        <f xml:space="preserve"> F_Inputs!D57</f>
        <v>£m</v>
      </c>
      <c r="E57" s="178" t="str">
        <f xml:space="preserve"> F_Inputs!E57</f>
        <v>Price Review 2024</v>
      </c>
      <c r="F57" s="209"/>
      <c r="G57" s="209"/>
      <c r="H57" s="217"/>
      <c r="I57" s="217"/>
      <c r="J57" s="218"/>
    </row>
    <row r="58" spans="1:10">
      <c r="A58" s="178" t="str">
        <f xml:space="preserve"> F_Inputs!A58</f>
        <v>TMS</v>
      </c>
      <c r="B58" s="178" t="str">
        <f xml:space="preserve"> F_Inputs!B58</f>
        <v>C_PR24CA01_PD11_20WWN_PR24</v>
      </c>
      <c r="C58" s="178" t="str">
        <f xml:space="preserve"> F_Inputs!C58</f>
        <v>PR24 Transitional expenditure programme RCV adjustment in 2022-23 FYA (CPIH deflated) prices (WWN)</v>
      </c>
      <c r="D58" s="178" t="str">
        <f xml:space="preserve"> F_Inputs!D58</f>
        <v>£m</v>
      </c>
      <c r="E58" s="178" t="str">
        <f xml:space="preserve"> F_Inputs!E58</f>
        <v>Price Review 2024</v>
      </c>
      <c r="F58" s="209"/>
      <c r="G58" s="209"/>
      <c r="H58" s="217"/>
      <c r="I58" s="217"/>
      <c r="J58" s="218"/>
    </row>
    <row r="59" spans="1:10">
      <c r="A59" s="178" t="str">
        <f xml:space="preserve"> F_Inputs!A59</f>
        <v>TMS</v>
      </c>
      <c r="B59" s="178" t="str">
        <f xml:space="preserve"> F_Inputs!B59</f>
        <v>C_PR24CA01_PD11_20BIO_PR24</v>
      </c>
      <c r="C59" s="178" t="str">
        <f xml:space="preserve"> F_Inputs!C59</f>
        <v>PR24 Transitional expenditure programme RCV adjustment in 2022-23 FYA (CPIH deflated) prices (BR)</v>
      </c>
      <c r="D59" s="178" t="str">
        <f xml:space="preserve"> F_Inputs!D59</f>
        <v>£m</v>
      </c>
      <c r="E59" s="178" t="str">
        <f xml:space="preserve"> F_Inputs!E59</f>
        <v>Price Review 2024</v>
      </c>
      <c r="F59" s="209"/>
      <c r="G59" s="209"/>
      <c r="H59" s="217"/>
      <c r="I59" s="217"/>
      <c r="J59" s="218"/>
    </row>
    <row r="60" spans="1:10">
      <c r="A60" s="178" t="str">
        <f xml:space="preserve"> F_Inputs!A60</f>
        <v>TMS</v>
      </c>
      <c r="B60" s="178" t="str">
        <f xml:space="preserve"> F_Inputs!B60</f>
        <v>C_PR24CA01_PD11_20ADDN1_PR24</v>
      </c>
      <c r="C60" s="178" t="str">
        <f xml:space="preserve"> F_Inputs!C60</f>
        <v>PR24 Transitional expenditure programme RCV adjustment in 2022-23 FYA (CPIH deflated) prices (ADDN1)</v>
      </c>
      <c r="D60" s="178" t="str">
        <f xml:space="preserve"> F_Inputs!D60</f>
        <v>£m</v>
      </c>
      <c r="E60" s="178" t="str">
        <f xml:space="preserve"> F_Inputs!E60</f>
        <v>Price Review 2024</v>
      </c>
      <c r="F60" s="209"/>
      <c r="G60" s="209"/>
      <c r="H60" s="217"/>
      <c r="I60" s="217"/>
      <c r="J60" s="218"/>
    </row>
    <row r="61" spans="1:10">
      <c r="A61" s="178" t="str">
        <f xml:space="preserve"> F_Inputs!A61</f>
        <v>TMS</v>
      </c>
      <c r="B61" s="178" t="str">
        <f xml:space="preserve"> F_Inputs!B61</f>
        <v>C_PR24CA01_PD11_20ADDN2_PR24</v>
      </c>
      <c r="C61" s="178" t="str">
        <f xml:space="preserve"> F_Inputs!C61</f>
        <v>PR24 Transitional expenditure programme RCV adjustment in 2022-23 FYA (CPIH deflated) prices (ADDN2)</v>
      </c>
      <c r="D61" s="178" t="str">
        <f xml:space="preserve"> F_Inputs!D61</f>
        <v>£m</v>
      </c>
      <c r="E61" s="178" t="str">
        <f xml:space="preserve"> F_Inputs!E61</f>
        <v>Price Review 2024</v>
      </c>
      <c r="F61" s="209"/>
      <c r="G61" s="209"/>
      <c r="H61" s="217"/>
      <c r="I61" s="217"/>
      <c r="J61" s="218"/>
    </row>
    <row r="62" spans="1:10">
      <c r="A62" s="178" t="str">
        <f xml:space="preserve"> F_Inputs!A62</f>
        <v>TMS</v>
      </c>
      <c r="B62" s="178" t="str">
        <f xml:space="preserve"> F_Inputs!B62</f>
        <v>C_PR24CA01_PD11_21WR_PR24</v>
      </c>
      <c r="C62" s="178" t="str">
        <f xml:space="preserve"> F_Inputs!C62</f>
        <v>PR24 Defra accelerated programme RCV adjustment in 2022-23 FYA (CPIH deflated) prices (WR)</v>
      </c>
      <c r="D62" s="178" t="str">
        <f xml:space="preserve"> F_Inputs!D62</f>
        <v>£m</v>
      </c>
      <c r="E62" s="178" t="str">
        <f xml:space="preserve"> F_Inputs!E62</f>
        <v>Price Review 2024</v>
      </c>
      <c r="F62" s="209"/>
      <c r="G62" s="209"/>
      <c r="H62" s="217"/>
      <c r="I62" s="217"/>
      <c r="J62" s="218"/>
    </row>
    <row r="63" spans="1:10">
      <c r="A63" s="178" t="str">
        <f xml:space="preserve"> F_Inputs!A63</f>
        <v>TMS</v>
      </c>
      <c r="B63" s="178" t="str">
        <f xml:space="preserve"> F_Inputs!B63</f>
        <v>C_PR24CA01_PD11_21WN_PR24</v>
      </c>
      <c r="C63" s="178" t="str">
        <f xml:space="preserve"> F_Inputs!C63</f>
        <v>PR24 Defra accelerated programme RCV adjustment in 2022-23 FYA (CPIH deflated) prices (WN)</v>
      </c>
      <c r="D63" s="178" t="str">
        <f xml:space="preserve"> F_Inputs!D63</f>
        <v>£m</v>
      </c>
      <c r="E63" s="178" t="str">
        <f xml:space="preserve"> F_Inputs!E63</f>
        <v>Price Review 2024</v>
      </c>
      <c r="F63" s="209"/>
      <c r="G63" s="209"/>
      <c r="H63" s="217"/>
      <c r="I63" s="217"/>
      <c r="J63" s="218"/>
    </row>
    <row r="64" spans="1:10">
      <c r="A64" s="178" t="str">
        <f xml:space="preserve"> F_Inputs!A64</f>
        <v>TMS</v>
      </c>
      <c r="B64" s="178" t="str">
        <f xml:space="preserve"> F_Inputs!B64</f>
        <v>C_PR24CA01_PD11_21WWN_PR24</v>
      </c>
      <c r="C64" s="178" t="str">
        <f xml:space="preserve"> F_Inputs!C64</f>
        <v>PR24 Defra accelerated programme RCV adjustment in 2022-23 FYA (CPIH deflated) prices (WWN)</v>
      </c>
      <c r="D64" s="178" t="str">
        <f xml:space="preserve"> F_Inputs!D64</f>
        <v>£m</v>
      </c>
      <c r="E64" s="178" t="str">
        <f xml:space="preserve"> F_Inputs!E64</f>
        <v>Price Review 2024</v>
      </c>
      <c r="F64" s="209"/>
      <c r="G64" s="209"/>
      <c r="H64" s="217"/>
      <c r="I64" s="217"/>
      <c r="J64" s="218"/>
    </row>
    <row r="65" spans="1:10">
      <c r="A65" s="178" t="str">
        <f xml:space="preserve"> F_Inputs!A65</f>
        <v>TMS</v>
      </c>
      <c r="B65" s="178" t="str">
        <f xml:space="preserve"> F_Inputs!B65</f>
        <v>C_PR24CA01_PD11_21BIO_PR24</v>
      </c>
      <c r="C65" s="178" t="str">
        <f xml:space="preserve"> F_Inputs!C65</f>
        <v>PR24 Defra accelerated programme RCV adjustment in 2022-23 FYA (CPIH deflated) prices (BR)</v>
      </c>
      <c r="D65" s="178" t="str">
        <f xml:space="preserve"> F_Inputs!D65</f>
        <v>£m</v>
      </c>
      <c r="E65" s="178" t="str">
        <f xml:space="preserve"> F_Inputs!E65</f>
        <v>Price Review 2024</v>
      </c>
      <c r="F65" s="209"/>
      <c r="G65" s="209"/>
      <c r="H65" s="217"/>
      <c r="I65" s="217"/>
      <c r="J65" s="218"/>
    </row>
    <row r="66" spans="1:10">
      <c r="A66" s="178" t="str">
        <f xml:space="preserve"> F_Inputs!A66</f>
        <v>TMS</v>
      </c>
      <c r="B66" s="178" t="str">
        <f xml:space="preserve"> F_Inputs!B66</f>
        <v>C_PR24CA01_PD11_21ADDN1_PR24</v>
      </c>
      <c r="C66" s="178" t="str">
        <f xml:space="preserve"> F_Inputs!C66</f>
        <v>PR24 Defra accelerated programme RCV adjustment in 2022-23 FYA (CPIH deflated) prices (ADDN1)</v>
      </c>
      <c r="D66" s="178" t="str">
        <f xml:space="preserve"> F_Inputs!D66</f>
        <v>£m</v>
      </c>
      <c r="E66" s="178" t="str">
        <f xml:space="preserve"> F_Inputs!E66</f>
        <v>Price Review 2024</v>
      </c>
      <c r="F66" s="209"/>
      <c r="G66" s="209"/>
      <c r="H66" s="217"/>
      <c r="I66" s="217"/>
      <c r="J66" s="218"/>
    </row>
    <row r="67" spans="1:10">
      <c r="A67" s="178" t="str">
        <f xml:space="preserve"> F_Inputs!A67</f>
        <v>TMS</v>
      </c>
      <c r="B67" s="178" t="str">
        <f xml:space="preserve"> F_Inputs!B67</f>
        <v>C_PR24CA01_PD11_21ADDN2_PR24</v>
      </c>
      <c r="C67" s="178" t="str">
        <f xml:space="preserve"> F_Inputs!C67</f>
        <v>PR24 Defra accelerated programme RCV adjustment in 2022-23 FYA (CPIH deflated) prices (ADDN2)</v>
      </c>
      <c r="D67" s="178" t="str">
        <f xml:space="preserve"> F_Inputs!D67</f>
        <v>£m</v>
      </c>
      <c r="E67" s="178" t="str">
        <f xml:space="preserve"> F_Inputs!E67</f>
        <v>Price Review 2024</v>
      </c>
      <c r="F67" s="209"/>
      <c r="G67" s="209"/>
      <c r="H67" s="217"/>
      <c r="I67" s="217"/>
      <c r="J67" s="218"/>
    </row>
    <row r="68" spans="1:10">
      <c r="A68" s="178" t="str">
        <f xml:space="preserve"> F_Inputs!A68</f>
        <v>TMS</v>
      </c>
      <c r="B68" s="178" t="str">
        <f xml:space="preserve"> F_Inputs!B68</f>
        <v>PD11_01WR_PR24</v>
      </c>
      <c r="C68" s="178" t="str">
        <f xml:space="preserve"> F_Inputs!C68</f>
        <v>PR19 FD / CMA / IDoK closing RCV balances as at 31 March 2025 - Pre 2020 RCV - Closing RCV at 31 March 2025 in 2017-18 FYA RPI prices (from PR19 FD as updated by the CMA redetermination and IDoKs) - RPI inflated  [*** truncated]</v>
      </c>
      <c r="D68" s="178" t="str">
        <f xml:space="preserve"> F_Inputs!D68</f>
        <v>£m</v>
      </c>
      <c r="E68" s="178" t="str">
        <f xml:space="preserve"> F_Inputs!E68</f>
        <v>Price Review 2024</v>
      </c>
      <c r="F68" s="209"/>
      <c r="G68" s="211"/>
      <c r="H68" s="217"/>
      <c r="I68" s="217"/>
      <c r="J68" s="218"/>
    </row>
    <row r="69" spans="1:10">
      <c r="A69" s="178" t="str">
        <f xml:space="preserve"> F_Inputs!A69</f>
        <v>TMS</v>
      </c>
      <c r="B69" s="178" t="str">
        <f xml:space="preserve"> F_Inputs!B69</f>
        <v>PD11_01WN_PR24</v>
      </c>
      <c r="C69" s="178" t="str">
        <f xml:space="preserve"> F_Inputs!C69</f>
        <v>PR19 FD / CMA / IDoK closing RCV balances as at 31 March 2025 - Pre 2020 RCV - Closing RCV at 31 March 2025 in 2017-18 FYA RPI prices (from PR19 FD as updated by the CMA redetermination and IDoKs) - RPI inflated  [*** truncated]</v>
      </c>
      <c r="D69" s="178" t="str">
        <f xml:space="preserve"> F_Inputs!D69</f>
        <v>£m</v>
      </c>
      <c r="E69" s="178" t="str">
        <f xml:space="preserve"> F_Inputs!E69</f>
        <v>Price Review 2024</v>
      </c>
      <c r="F69" s="209"/>
      <c r="G69" s="211"/>
      <c r="H69" s="217"/>
      <c r="I69" s="217"/>
      <c r="J69" s="218"/>
    </row>
    <row r="70" spans="1:10">
      <c r="A70" s="178" t="str">
        <f xml:space="preserve"> F_Inputs!A70</f>
        <v>TMS</v>
      </c>
      <c r="B70" s="178" t="str">
        <f xml:space="preserve"> F_Inputs!B70</f>
        <v>PD11_01WWN_PR24</v>
      </c>
      <c r="C70" s="178" t="str">
        <f xml:space="preserve"> F_Inputs!C70</f>
        <v>PR19 FD / CMA / IDoK closing RCV balances as at 31 March 2025 - Pre 2020 RCV - Closing RCV at 31 March 2025 in 2017-18 FYA RPI prices (from PR19 FD as updated by the CMA redetermination and IDoKs) - RPI inflated  [*** truncated]</v>
      </c>
      <c r="D70" s="178" t="str">
        <f xml:space="preserve"> F_Inputs!D70</f>
        <v>£m</v>
      </c>
      <c r="E70" s="178" t="str">
        <f xml:space="preserve"> F_Inputs!E70</f>
        <v>Price Review 2024</v>
      </c>
      <c r="F70" s="209"/>
      <c r="G70" s="211"/>
      <c r="H70" s="217"/>
      <c r="I70" s="217"/>
      <c r="J70" s="218"/>
    </row>
    <row r="71" spans="1:10">
      <c r="A71" s="178" t="str">
        <f xml:space="preserve"> F_Inputs!A71</f>
        <v>TMS</v>
      </c>
      <c r="B71" s="178" t="str">
        <f xml:space="preserve"> F_Inputs!B71</f>
        <v>PD11_01BIO_PR24</v>
      </c>
      <c r="C71" s="178" t="str">
        <f xml:space="preserve"> F_Inputs!C71</f>
        <v>PR19 FD / CMA / IDoK closing RCV balances as at 31 March 2025 - Pre 2020 RCV - Closing RCV at 31 March 2025 in 2017-18 FYA RPI prices (from PR19 FD as updated by the CMA redetermination and IDoKs) - RPI inflated RCV - Bioresources</v>
      </c>
      <c r="D71" s="178" t="str">
        <f xml:space="preserve"> F_Inputs!D71</f>
        <v>£m</v>
      </c>
      <c r="E71" s="178" t="str">
        <f xml:space="preserve"> F_Inputs!E71</f>
        <v>Price Review 2024</v>
      </c>
      <c r="F71" s="209"/>
      <c r="G71" s="211"/>
      <c r="H71" s="217"/>
      <c r="I71" s="217"/>
      <c r="J71" s="218"/>
    </row>
    <row r="72" spans="1:10">
      <c r="A72" s="178" t="str">
        <f xml:space="preserve"> F_Inputs!A72</f>
        <v>TMS</v>
      </c>
      <c r="B72" s="178" t="str">
        <f xml:space="preserve"> F_Inputs!B72</f>
        <v>PD11_01ADDN1_PR24</v>
      </c>
      <c r="C72" s="178" t="str">
        <f xml:space="preserve"> F_Inputs!C72</f>
        <v>PR19 FD / CMA / IDoK closing RCV balances as at 31 March 2025 - Pre 2020 RCV - Closing RCV at 31 March 2025 in 2017-18 FYA RPI prices (from PR19 FD as updated by the CMA redetermination and IDoKs) - RPI inflated  [*** truncated]</v>
      </c>
      <c r="D72" s="178" t="str">
        <f xml:space="preserve"> F_Inputs!D72</f>
        <v>£m</v>
      </c>
      <c r="E72" s="178" t="str">
        <f xml:space="preserve"> F_Inputs!E72</f>
        <v>Price Review 2024</v>
      </c>
      <c r="F72" s="209"/>
      <c r="G72" s="211"/>
      <c r="H72" s="217"/>
      <c r="I72" s="217"/>
      <c r="J72" s="218"/>
    </row>
    <row r="73" spans="1:10">
      <c r="A73" s="178" t="str">
        <f xml:space="preserve"> F_Inputs!A73</f>
        <v>TMS</v>
      </c>
      <c r="B73" s="178" t="str">
        <f xml:space="preserve"> F_Inputs!B73</f>
        <v>PD11_01ADDN2_PR24</v>
      </c>
      <c r="C73" s="178" t="str">
        <f xml:space="preserve"> F_Inputs!C73</f>
        <v>PR19 FD / CMA / IDoK closing RCV balances as at 31 March 2025 - Pre 2020 RCV - Closing RCV at 31 March 2025 in 2017-18 FYA RPI prices (from PR19 FD as updated by the CMA redetermination and IDoKs) - RPI inflated  [*** truncated]</v>
      </c>
      <c r="D73" s="178" t="str">
        <f xml:space="preserve"> F_Inputs!D73</f>
        <v>£m</v>
      </c>
      <c r="E73" s="178" t="str">
        <f xml:space="preserve"> F_Inputs!E73</f>
        <v>Price Review 2024</v>
      </c>
      <c r="F73" s="209"/>
      <c r="G73" s="211"/>
      <c r="H73" s="217"/>
      <c r="I73" s="217"/>
      <c r="J73" s="218"/>
    </row>
    <row r="74" spans="1:10">
      <c r="A74" s="178" t="str">
        <f xml:space="preserve"> F_Inputs!A74</f>
        <v>TMS</v>
      </c>
      <c r="B74" s="178" t="str">
        <f xml:space="preserve"> F_Inputs!B74</f>
        <v>PD11_01TOT_PR24</v>
      </c>
      <c r="C74" s="178" t="str">
        <f xml:space="preserve"> F_Inputs!C74</f>
        <v>PR19 FD / CMA / IDoK closing RCV balances as at 31 March 2025 - Pre 2020 RCV - Closing RCV at 31 March 2025 in 2017-18 FYA RPI prices (from PR19 FD as updated by the CMA redetermination and IDoKs) - RPI inflated RCV - Total</v>
      </c>
      <c r="D74" s="178" t="str">
        <f xml:space="preserve"> F_Inputs!D74</f>
        <v>£m</v>
      </c>
      <c r="E74" s="178" t="str">
        <f xml:space="preserve"> F_Inputs!E74</f>
        <v>Price Review 2024</v>
      </c>
      <c r="F74" s="209"/>
      <c r="G74" s="211"/>
      <c r="H74" s="217"/>
      <c r="I74" s="217"/>
      <c r="J74" s="218"/>
    </row>
    <row r="75" spans="1:10">
      <c r="A75" s="178" t="str">
        <f xml:space="preserve"> F_Inputs!A75</f>
        <v>TMS</v>
      </c>
      <c r="B75" s="178" t="str">
        <f xml:space="preserve"> F_Inputs!B75</f>
        <v>PD11_02WR_PR24</v>
      </c>
      <c r="C75" s="178" t="str">
        <f xml:space="preserve"> F_Inputs!C75</f>
        <v>PR19 FD / CMA / IDoK closing RCV balances as at 31 March 2025 - Pre 2020 RCV - Closing RCV at 31 March 2025 in 2017-18 FYA prices (from PR19 FD as updated by the CMA redetermination and IDoKs) - CPI inflated RCV - Water resources</v>
      </c>
      <c r="D75" s="178" t="str">
        <f xml:space="preserve"> F_Inputs!D75</f>
        <v>£m</v>
      </c>
      <c r="E75" s="178" t="str">
        <f xml:space="preserve"> F_Inputs!E75</f>
        <v>Price Review 2024</v>
      </c>
      <c r="F75" s="209"/>
      <c r="G75" s="211"/>
      <c r="H75" s="217"/>
      <c r="I75" s="217"/>
      <c r="J75" s="218"/>
    </row>
    <row r="76" spans="1:10">
      <c r="A76" s="178" t="str">
        <f xml:space="preserve"> F_Inputs!A76</f>
        <v>TMS</v>
      </c>
      <c r="B76" s="178" t="str">
        <f xml:space="preserve"> F_Inputs!B76</f>
        <v>PD11_02WN_PR24</v>
      </c>
      <c r="C76" s="178" t="str">
        <f xml:space="preserve"> F_Inputs!C76</f>
        <v>PR19 FD / CMA / IDoK closing RCV balances as at 31 March 2025 - Pre 2020 RCV - Closing RCV at 31 March 2025 in 2017-18 FYA prices (from PR19 FD as updated by the CMA redetermination and IDoKs) - CPI inflated RCV - Water Network+</v>
      </c>
      <c r="D76" s="178" t="str">
        <f xml:space="preserve"> F_Inputs!D76</f>
        <v>£m</v>
      </c>
      <c r="E76" s="178" t="str">
        <f xml:space="preserve"> F_Inputs!E76</f>
        <v>Price Review 2024</v>
      </c>
      <c r="F76" s="209"/>
      <c r="G76" s="211"/>
      <c r="H76" s="217"/>
      <c r="I76" s="217"/>
      <c r="J76" s="218"/>
    </row>
    <row r="77" spans="1:10">
      <c r="A77" s="178" t="str">
        <f xml:space="preserve"> F_Inputs!A77</f>
        <v>TMS</v>
      </c>
      <c r="B77" s="178" t="str">
        <f xml:space="preserve"> F_Inputs!B77</f>
        <v>PD11_02WWN_PR24</v>
      </c>
      <c r="C77" s="178" t="str">
        <f xml:space="preserve"> F_Inputs!C77</f>
        <v>PR19 FD / CMA / IDoK closing RCV balances as at 31 March 2025 - Pre 2020 RCV - Closing RCV at 31 March 2025 in 2017-18 FYA prices (from PR19 FD as updated by the CMA redetermination and IDoKs) - CPI inflated RCV  [*** truncated]</v>
      </c>
      <c r="D77" s="178" t="str">
        <f xml:space="preserve"> F_Inputs!D77</f>
        <v>£m</v>
      </c>
      <c r="E77" s="178" t="str">
        <f xml:space="preserve"> F_Inputs!E77</f>
        <v>Price Review 2024</v>
      </c>
      <c r="F77" s="209"/>
      <c r="G77" s="211"/>
      <c r="H77" s="217"/>
      <c r="I77" s="217"/>
      <c r="J77" s="218"/>
    </row>
    <row r="78" spans="1:10">
      <c r="A78" s="178" t="str">
        <f xml:space="preserve"> F_Inputs!A78</f>
        <v>TMS</v>
      </c>
      <c r="B78" s="178" t="str">
        <f xml:space="preserve"> F_Inputs!B78</f>
        <v>PD11_02BIO_PR24</v>
      </c>
      <c r="C78" s="178" t="str">
        <f xml:space="preserve"> F_Inputs!C78</f>
        <v>PR19 FD / CMA / IDoK closing RCV balances as at 31 March 2025 - Pre 2020 RCV - Closing RCV at 31 March 2025 in 2017-18 FYA prices (from PR19 FD as updated by the CMA redetermination and IDoKs) - CPI inflated RCV - Bioresources</v>
      </c>
      <c r="D78" s="178" t="str">
        <f xml:space="preserve"> F_Inputs!D78</f>
        <v>£m</v>
      </c>
      <c r="E78" s="178" t="str">
        <f xml:space="preserve"> F_Inputs!E78</f>
        <v>Price Review 2024</v>
      </c>
      <c r="F78" s="209"/>
      <c r="G78" s="211"/>
      <c r="H78" s="217"/>
      <c r="I78" s="217"/>
      <c r="J78" s="218"/>
    </row>
    <row r="79" spans="1:10">
      <c r="A79" s="178" t="str">
        <f xml:space="preserve"> F_Inputs!A79</f>
        <v>TMS</v>
      </c>
      <c r="B79" s="178" t="str">
        <f xml:space="preserve"> F_Inputs!B79</f>
        <v>PD11_02ADDN1_PR24</v>
      </c>
      <c r="C79" s="178" t="str">
        <f xml:space="preserve"> F_Inputs!C79</f>
        <v>PR19 FD / CMA / IDoK closing RCV balances as at 31 March 2025 - Pre 2020 RCV - Closing RCV at 31 March 2025 in 2017-18 FYA prices (from PR19 FD as updated by the CMA redetermination and IDoKs) - CPI inflated RCV  [*** truncated]</v>
      </c>
      <c r="D79" s="178" t="str">
        <f xml:space="preserve"> F_Inputs!D79</f>
        <v>£m</v>
      </c>
      <c r="E79" s="178" t="str">
        <f xml:space="preserve"> F_Inputs!E79</f>
        <v>Price Review 2024</v>
      </c>
      <c r="F79" s="209"/>
      <c r="G79" s="211"/>
      <c r="H79" s="217"/>
      <c r="I79" s="217"/>
      <c r="J79" s="218"/>
    </row>
    <row r="80" spans="1:10">
      <c r="A80" s="178" t="str">
        <f xml:space="preserve"> F_Inputs!A80</f>
        <v>TMS</v>
      </c>
      <c r="B80" s="178" t="str">
        <f xml:space="preserve"> F_Inputs!B80</f>
        <v>PD11_02ADDN2_PR24</v>
      </c>
      <c r="C80" s="178" t="str">
        <f xml:space="preserve"> F_Inputs!C80</f>
        <v>PR19 FD / CMA / IDoK closing RCV balances as at 31 March 2025 - Pre 2020 RCV - Closing RCV at 31 March 2025 in 2017-18 FYA prices (from PR19 FD as updated by the CMA redetermination and IDoKs) - CPI inflated RCV  [*** truncated]</v>
      </c>
      <c r="D80" s="178" t="str">
        <f xml:space="preserve"> F_Inputs!D80</f>
        <v>£m</v>
      </c>
      <c r="E80" s="178" t="str">
        <f xml:space="preserve"> F_Inputs!E80</f>
        <v>Price Review 2024</v>
      </c>
      <c r="F80" s="209"/>
      <c r="G80" s="211"/>
      <c r="H80" s="217"/>
      <c r="I80" s="217"/>
      <c r="J80" s="218"/>
    </row>
    <row r="81" spans="1:10">
      <c r="A81" s="178" t="str">
        <f xml:space="preserve"> F_Inputs!A81</f>
        <v>TMS</v>
      </c>
      <c r="B81" s="178" t="str">
        <f xml:space="preserve"> F_Inputs!B81</f>
        <v>PD11_02TOT_PR24</v>
      </c>
      <c r="C81" s="178" t="str">
        <f xml:space="preserve"> F_Inputs!C81</f>
        <v>PR19 FD / CMA / IDoK closing RCV balances as at 31 March 2025 - Pre 2020 RCV - Closing RCV at 31 March 2025 in 2017-18 FYA prices (from PR19 FD as updated by the CMA redetermination and IDoKs) - CPI inflated RCV - Total</v>
      </c>
      <c r="D81" s="178" t="str">
        <f xml:space="preserve"> F_Inputs!D81</f>
        <v>£m</v>
      </c>
      <c r="E81" s="178" t="str">
        <f xml:space="preserve"> F_Inputs!E81</f>
        <v>Price Review 2024</v>
      </c>
      <c r="F81" s="209"/>
      <c r="G81" s="211"/>
      <c r="H81" s="217"/>
      <c r="I81" s="217"/>
      <c r="J81" s="218"/>
    </row>
    <row r="82" spans="1:10">
      <c r="A82" s="178" t="str">
        <f xml:space="preserve"> F_Inputs!A82</f>
        <v>TMS</v>
      </c>
      <c r="B82" s="178" t="str">
        <f xml:space="preserve"> F_Inputs!B82</f>
        <v>PD11_03WR_PR24</v>
      </c>
      <c r="C82" s="178" t="str">
        <f xml:space="preserve"> F_Inputs!C82</f>
        <v>PR19 FD / CMA / IDoK closing RCV balances as at 31 March 2025 - 2020-25 RCV - Closing RCV at 31 March 2025 in 2017-18 FYA prices (from PR19 FD as updated by the CMA redetermination and IDoKs) - Post 2020 investme [*** truncated]</v>
      </c>
      <c r="D82" s="178" t="str">
        <f xml:space="preserve"> F_Inputs!D82</f>
        <v>£m</v>
      </c>
      <c r="E82" s="178" t="str">
        <f xml:space="preserve"> F_Inputs!E82</f>
        <v>Price Review 2024</v>
      </c>
      <c r="F82" s="209"/>
      <c r="G82" s="211"/>
      <c r="H82" s="217"/>
      <c r="I82" s="217"/>
      <c r="J82" s="218"/>
    </row>
    <row r="83" spans="1:10">
      <c r="A83" s="178" t="str">
        <f xml:space="preserve"> F_Inputs!A83</f>
        <v>TMS</v>
      </c>
      <c r="B83" s="178" t="str">
        <f xml:space="preserve"> F_Inputs!B83</f>
        <v>PD11_03WN_PR24</v>
      </c>
      <c r="C83" s="178" t="str">
        <f xml:space="preserve"> F_Inputs!C83</f>
        <v>PR19 FD / CMA / IDoK closing RCV balances as at 31 March 2025 - 2020-25 RCV - Closing RCV at 31 March 2025 in 2017-18 FYA prices (from PR19 FD as updated by the CMA redetermination and IDoKs) - Post 2020 investme [*** truncated]</v>
      </c>
      <c r="D83" s="178" t="str">
        <f xml:space="preserve"> F_Inputs!D83</f>
        <v>£m</v>
      </c>
      <c r="E83" s="178" t="str">
        <f xml:space="preserve"> F_Inputs!E83</f>
        <v>Price Review 2024</v>
      </c>
      <c r="F83" s="209"/>
      <c r="G83" s="211"/>
      <c r="H83" s="217"/>
      <c r="I83" s="217"/>
      <c r="J83" s="218"/>
    </row>
    <row r="84" spans="1:10">
      <c r="A84" s="178" t="str">
        <f xml:space="preserve"> F_Inputs!A84</f>
        <v>TMS</v>
      </c>
      <c r="B84" s="178" t="str">
        <f xml:space="preserve"> F_Inputs!B84</f>
        <v>PD11_03WWN_PR24</v>
      </c>
      <c r="C84" s="178" t="str">
        <f xml:space="preserve"> F_Inputs!C84</f>
        <v>PR19 FD / CMA / IDoK closing RCV balances as at 31 March 2025 - 2020-25 RCV - Closing RCV at 31 March 2025 in 2017-18 FYA prices (from PR19 FD as updated by the CMA redetermination and IDoKs) - Post 2020 investme [*** truncated]</v>
      </c>
      <c r="D84" s="178" t="str">
        <f xml:space="preserve"> F_Inputs!D84</f>
        <v>£m</v>
      </c>
      <c r="E84" s="178" t="str">
        <f xml:space="preserve"> F_Inputs!E84</f>
        <v>Price Review 2024</v>
      </c>
      <c r="F84" s="209"/>
      <c r="G84" s="211"/>
      <c r="H84" s="217"/>
      <c r="I84" s="217"/>
      <c r="J84" s="218"/>
    </row>
    <row r="85" spans="1:10">
      <c r="A85" s="178" t="str">
        <f xml:space="preserve"> F_Inputs!A85</f>
        <v>TMS</v>
      </c>
      <c r="B85" s="178" t="str">
        <f xml:space="preserve"> F_Inputs!B85</f>
        <v>PD11_03BIO_PR24</v>
      </c>
      <c r="C85" s="178" t="str">
        <f xml:space="preserve"> F_Inputs!C85</f>
        <v>PR19 FD / CMA / IDoK closing RCV balances as at 31 March 2025 - 2020-25 RCV - Closing RCV at 31 March 2025 in 2017-18 FYA prices (from PR19 FD as updated by the CMA redetermination and IDoKs) - Post 2020 investme [*** truncated]</v>
      </c>
      <c r="D85" s="178" t="str">
        <f xml:space="preserve"> F_Inputs!D85</f>
        <v>£m</v>
      </c>
      <c r="E85" s="178" t="str">
        <f xml:space="preserve"> F_Inputs!E85</f>
        <v>Price Review 2024</v>
      </c>
      <c r="F85" s="209"/>
      <c r="G85" s="211"/>
      <c r="H85" s="217"/>
      <c r="I85" s="217"/>
      <c r="J85" s="218"/>
    </row>
    <row r="86" spans="1:10">
      <c r="A86" s="178" t="str">
        <f xml:space="preserve"> F_Inputs!A86</f>
        <v>TMS</v>
      </c>
      <c r="B86" s="178" t="str">
        <f xml:space="preserve"> F_Inputs!B86</f>
        <v>PD11_03ADDN1_PR24</v>
      </c>
      <c r="C86" s="178" t="str">
        <f xml:space="preserve"> F_Inputs!C86</f>
        <v>PR19 FD / CMA / IDoK closing RCV balances as at 31 March 2025 - 2020-25 RCV - Closing RCV at 31 March 2025 in 2017-18 FYA prices (from PR19 FD as updated by the CMA redetermination and IDoKs) - Post 2020 investme [*** truncated]</v>
      </c>
      <c r="D86" s="178" t="str">
        <f xml:space="preserve"> F_Inputs!D86</f>
        <v>£m</v>
      </c>
      <c r="E86" s="178" t="str">
        <f xml:space="preserve"> F_Inputs!E86</f>
        <v>Price Review 2024</v>
      </c>
      <c r="F86" s="209"/>
      <c r="G86" s="211"/>
      <c r="H86" s="217"/>
      <c r="I86" s="217"/>
      <c r="J86" s="218"/>
    </row>
    <row r="87" spans="1:10">
      <c r="A87" s="178" t="str">
        <f xml:space="preserve"> F_Inputs!A87</f>
        <v>TMS</v>
      </c>
      <c r="B87" s="178" t="str">
        <f xml:space="preserve"> F_Inputs!B87</f>
        <v>PD11_03ADDN2_PR24</v>
      </c>
      <c r="C87" s="178" t="str">
        <f xml:space="preserve"> F_Inputs!C87</f>
        <v>PR19 FD / CMA / IDoK closing RCV balances as at 31 March 2025 - 2020-25 RCV - Closing RCV at 31 March 2025 in 2017-18 FYA prices (from PR19 FD as updated by the CMA redetermination and IDoKs) - Post 2020 investme [*** truncated]</v>
      </c>
      <c r="D87" s="178" t="str">
        <f xml:space="preserve"> F_Inputs!D87</f>
        <v>£m</v>
      </c>
      <c r="E87" s="178" t="str">
        <f xml:space="preserve"> F_Inputs!E87</f>
        <v>Price Review 2024</v>
      </c>
      <c r="F87" s="209"/>
      <c r="G87" s="211"/>
      <c r="H87" s="217"/>
      <c r="I87" s="217"/>
      <c r="J87" s="218"/>
    </row>
    <row r="88" spans="1:10">
      <c r="A88" s="178" t="str">
        <f xml:space="preserve"> F_Inputs!A88</f>
        <v>TMS</v>
      </c>
      <c r="B88" s="178" t="str">
        <f xml:space="preserve"> F_Inputs!B88</f>
        <v>PD11_03TOT_PR24</v>
      </c>
      <c r="C88" s="178" t="str">
        <f xml:space="preserve"> F_Inputs!C88</f>
        <v>PR19 FD / CMA / IDoK closing RCV balances as at 31 March 2025 - 2020-25 RCV - Closing RCV at 31 March 2025 in 2017-18 FYA prices (from PR19 FD as updated by the CMA redetermination and IDoKs) - Post 2020 investment RCV - Total</v>
      </c>
      <c r="D88" s="178" t="str">
        <f xml:space="preserve"> F_Inputs!D88</f>
        <v>£m</v>
      </c>
      <c r="E88" s="178" t="str">
        <f xml:space="preserve"> F_Inputs!E88</f>
        <v>Price Review 2024</v>
      </c>
      <c r="F88" s="209"/>
      <c r="G88" s="211"/>
      <c r="H88" s="217"/>
      <c r="I88" s="217"/>
      <c r="J88" s="218"/>
    </row>
    <row r="89" spans="1:10">
      <c r="A89" s="178" t="str">
        <f xml:space="preserve"> F_Inputs!A89</f>
        <v>TMS</v>
      </c>
      <c r="B89" s="178" t="str">
        <f xml:space="preserve"> F_Inputs!B89</f>
        <v>PD11_04WR_PR24</v>
      </c>
      <c r="C89" s="178" t="str">
        <f xml:space="preserve"> F_Inputs!C89</f>
        <v>PR19 FD / CMA / IDoK closing RCV balances as at 31 March 2025 - Closing RCV at 31 March 2025 in 2017-18 FYA prices (from PR19 FD as updated by the CMA redetermination and IDoKs) - Water resources</v>
      </c>
      <c r="D89" s="178" t="str">
        <f xml:space="preserve"> F_Inputs!D89</f>
        <v>£m</v>
      </c>
      <c r="E89" s="178" t="str">
        <f xml:space="preserve"> F_Inputs!E89</f>
        <v>Price Review 2024</v>
      </c>
      <c r="F89" s="209"/>
      <c r="G89" s="211"/>
      <c r="H89" s="217"/>
      <c r="I89" s="217"/>
      <c r="J89" s="218"/>
    </row>
    <row r="90" spans="1:10">
      <c r="A90" s="178" t="str">
        <f xml:space="preserve"> F_Inputs!A90</f>
        <v>TMS</v>
      </c>
      <c r="B90" s="178" t="str">
        <f xml:space="preserve"> F_Inputs!B90</f>
        <v>PD11_04WN_PR24</v>
      </c>
      <c r="C90" s="178" t="str">
        <f xml:space="preserve"> F_Inputs!C90</f>
        <v>PR19 FD / CMA / IDoK closing RCV balances as at 31 March 2025 - Closing RCV at 31 March 2025 in 2017-18 FYA prices (from PR19 FD as updated by the CMA redetermination and IDoKs) - Water Network+</v>
      </c>
      <c r="D90" s="178" t="str">
        <f xml:space="preserve"> F_Inputs!D90</f>
        <v>£m</v>
      </c>
      <c r="E90" s="178" t="str">
        <f xml:space="preserve"> F_Inputs!E90</f>
        <v>Price Review 2024</v>
      </c>
      <c r="F90" s="209"/>
      <c r="G90" s="211"/>
      <c r="H90" s="217"/>
      <c r="I90" s="217"/>
      <c r="J90" s="218"/>
    </row>
    <row r="91" spans="1:10">
      <c r="A91" s="178" t="str">
        <f xml:space="preserve"> F_Inputs!A91</f>
        <v>TMS</v>
      </c>
      <c r="B91" s="178" t="str">
        <f xml:space="preserve"> F_Inputs!B91</f>
        <v>PD11_04WWN_PR24</v>
      </c>
      <c r="C91" s="178" t="str">
        <f xml:space="preserve"> F_Inputs!C91</f>
        <v>PR19 FD / CMA / IDoK closing RCV balances as at 31 March 2025 - Closing RCV at 31 March 2025 in 2017-18 FYA prices (from PR19 FD as updated by the CMA redetermination and IDoKs) - Wastewater Network+</v>
      </c>
      <c r="D91" s="178" t="str">
        <f xml:space="preserve"> F_Inputs!D91</f>
        <v>£m</v>
      </c>
      <c r="E91" s="178" t="str">
        <f xml:space="preserve"> F_Inputs!E91</f>
        <v>Price Review 2024</v>
      </c>
      <c r="F91" s="209"/>
      <c r="G91" s="211"/>
      <c r="H91" s="217"/>
      <c r="I91" s="217"/>
      <c r="J91" s="218"/>
    </row>
    <row r="92" spans="1:10">
      <c r="A92" s="178" t="str">
        <f xml:space="preserve"> F_Inputs!A92</f>
        <v>TMS</v>
      </c>
      <c r="B92" s="178" t="str">
        <f xml:space="preserve"> F_Inputs!B92</f>
        <v>PD11_04BIO_PR24</v>
      </c>
      <c r="C92" s="178" t="str">
        <f xml:space="preserve"> F_Inputs!C92</f>
        <v>PR19 FD / CMA / IDoK closing RCV balances as at 31 March 2025 - Closing RCV at 31 March 2025 in 2017-18 FYA prices (from PR19 FD as updated by the CMA redetermination and IDoKs) - Bioresources</v>
      </c>
      <c r="D92" s="178" t="str">
        <f xml:space="preserve"> F_Inputs!D92</f>
        <v>£m</v>
      </c>
      <c r="E92" s="178" t="str">
        <f xml:space="preserve"> F_Inputs!E92</f>
        <v>Price Review 2024</v>
      </c>
      <c r="F92" s="209"/>
      <c r="G92" s="211"/>
      <c r="H92" s="217"/>
      <c r="I92" s="217"/>
      <c r="J92" s="218"/>
    </row>
    <row r="93" spans="1:10">
      <c r="A93" s="178" t="str">
        <f xml:space="preserve"> F_Inputs!A93</f>
        <v>TMS</v>
      </c>
      <c r="B93" s="178" t="str">
        <f xml:space="preserve"> F_Inputs!B93</f>
        <v>PD11_04ADDN1_PR24</v>
      </c>
      <c r="C93" s="178" t="str">
        <f xml:space="preserve"> F_Inputs!C93</f>
        <v>PR19 FD / CMA / IDoK closing RCV balances as at 31 March 2025 - Closing RCV at 31 March 2025 in 2017-18 FYA prices (from PR19 FD as updated by the CMA redetermination and IDoKs) - Additional Control 1</v>
      </c>
      <c r="D93" s="178" t="str">
        <f xml:space="preserve"> F_Inputs!D93</f>
        <v>£m</v>
      </c>
      <c r="E93" s="178" t="str">
        <f xml:space="preserve"> F_Inputs!E93</f>
        <v>Price Review 2024</v>
      </c>
      <c r="F93" s="209"/>
      <c r="G93" s="211"/>
      <c r="H93" s="217"/>
      <c r="I93" s="217"/>
      <c r="J93" s="218"/>
    </row>
    <row r="94" spans="1:10">
      <c r="A94" s="178" t="str">
        <f xml:space="preserve"> F_Inputs!A94</f>
        <v>TMS</v>
      </c>
      <c r="B94" s="178" t="str">
        <f xml:space="preserve"> F_Inputs!B94</f>
        <v>PD11_04ADDN2_PR24</v>
      </c>
      <c r="C94" s="178" t="str">
        <f xml:space="preserve"> F_Inputs!C94</f>
        <v>PR19 FD / CMA / IDoK closing RCV balances as at 31 March 2025 - Closing RCV at 31 March 2025 in 2017-18 FYA prices (from PR19 FD as updated by the CMA redetermination and IDoKs) - Additional Control 2</v>
      </c>
      <c r="D94" s="178" t="str">
        <f xml:space="preserve"> F_Inputs!D94</f>
        <v>£m</v>
      </c>
      <c r="E94" s="178" t="str">
        <f xml:space="preserve"> F_Inputs!E94</f>
        <v>Price Review 2024</v>
      </c>
      <c r="F94" s="209"/>
      <c r="G94" s="211"/>
      <c r="H94" s="217"/>
      <c r="I94" s="217"/>
      <c r="J94" s="218"/>
    </row>
    <row r="95" spans="1:10">
      <c r="A95" s="178" t="str">
        <f xml:space="preserve"> F_Inputs!A95</f>
        <v>TMS</v>
      </c>
      <c r="B95" s="178" t="str">
        <f xml:space="preserve"> F_Inputs!B95</f>
        <v>PD11_04TOT_PR24</v>
      </c>
      <c r="C95" s="178" t="str">
        <f xml:space="preserve"> F_Inputs!C95</f>
        <v>PR19 FD / CMA / IDoK closing RCV balances as at 31 March 2025 - Closing RCV at 31 March 2025 in 2017-18 FYA prices (from PR19 FD as updated by the CMA redetermination and IDoKs) - Total</v>
      </c>
      <c r="D95" s="178" t="str">
        <f xml:space="preserve"> F_Inputs!D95</f>
        <v>£m</v>
      </c>
      <c r="E95" s="178" t="str">
        <f xml:space="preserve"> F_Inputs!E95</f>
        <v>Price Review 2024</v>
      </c>
      <c r="F95" s="209"/>
      <c r="G95" s="211"/>
      <c r="H95" s="217"/>
      <c r="I95" s="217"/>
      <c r="J95" s="218"/>
    </row>
    <row r="96" spans="1:10">
      <c r="A96" s="178" t="str">
        <f xml:space="preserve"> F_Inputs!A96</f>
        <v>TMS</v>
      </c>
      <c r="B96" s="178" t="str">
        <f xml:space="preserve"> F_Inputs!B96</f>
        <v>C_APP27048_PR19PD016_PR24</v>
      </c>
      <c r="C96" s="178" t="str">
        <f xml:space="preserve"> F_Inputs!C96</f>
        <v>PR14 Blind Year reconciliation end-of-period RCV midnight adjustments as at 31 March 2025 - PR14 BYR ODI RCV adjustment in 2017-18 FYA (CPIH deflated) prices - Water resources</v>
      </c>
      <c r="D96" s="178" t="str">
        <f xml:space="preserve"> F_Inputs!D96</f>
        <v>£m</v>
      </c>
      <c r="E96" s="178" t="str">
        <f xml:space="preserve"> F_Inputs!E96</f>
        <v>Price Review 2024</v>
      </c>
      <c r="F96" s="209"/>
      <c r="G96" s="211"/>
      <c r="H96" s="217"/>
      <c r="I96" s="217"/>
      <c r="J96" s="218"/>
    </row>
    <row r="97" spans="1:10">
      <c r="A97" s="178" t="str">
        <f xml:space="preserve"> F_Inputs!A97</f>
        <v>TMS</v>
      </c>
      <c r="B97" s="178" t="str">
        <f xml:space="preserve"> F_Inputs!B97</f>
        <v>C_APP27049_PR19PD016_PR24</v>
      </c>
      <c r="C97" s="178" t="str">
        <f xml:space="preserve"> F_Inputs!C97</f>
        <v>PR14 Blind Year reconciliation end-of-period RCV midnight adjustments as at 31 March 2025 - PR14 BYR ODI RCV adjustment in 2017-18 FYA (CPIH deflated) prices - Water Network+</v>
      </c>
      <c r="D97" s="178" t="str">
        <f xml:space="preserve"> F_Inputs!D97</f>
        <v>£m</v>
      </c>
      <c r="E97" s="178" t="str">
        <f xml:space="preserve"> F_Inputs!E97</f>
        <v>Price Review 2024</v>
      </c>
      <c r="F97" s="209"/>
      <c r="G97" s="211"/>
      <c r="H97" s="217"/>
      <c r="I97" s="217"/>
      <c r="J97" s="218"/>
    </row>
    <row r="98" spans="1:10">
      <c r="A98" s="178" t="str">
        <f xml:space="preserve"> F_Inputs!A98</f>
        <v>TMS</v>
      </c>
      <c r="B98" s="178" t="str">
        <f xml:space="preserve"> F_Inputs!B98</f>
        <v>C_APP27050_PR19PD016_PR24</v>
      </c>
      <c r="C98" s="178" t="str">
        <f xml:space="preserve"> F_Inputs!C98</f>
        <v>PR14 Blind Year reconciliation end-of-period RCV midnight adjustments as at 31 March 2025 - PR14 BYR ODI RCV adjustment in 2017-18 FYA (CPIH deflated) prices - Wastewater Network+</v>
      </c>
      <c r="D98" s="178" t="str">
        <f xml:space="preserve"> F_Inputs!D98</f>
        <v>£m</v>
      </c>
      <c r="E98" s="178" t="str">
        <f xml:space="preserve"> F_Inputs!E98</f>
        <v>Price Review 2024</v>
      </c>
      <c r="F98" s="209"/>
      <c r="G98" s="211"/>
      <c r="H98" s="217"/>
      <c r="I98" s="217"/>
      <c r="J98" s="218"/>
    </row>
    <row r="99" spans="1:10">
      <c r="A99" s="178" t="str">
        <f xml:space="preserve"> F_Inputs!A99</f>
        <v>TMS</v>
      </c>
      <c r="B99" s="178" t="str">
        <f xml:space="preserve"> F_Inputs!B99</f>
        <v>C_APP27051_PR19PD016_PR24</v>
      </c>
      <c r="C99" s="178" t="str">
        <f xml:space="preserve"> F_Inputs!C99</f>
        <v>PR14 Blind Year reconciliation end-of-period RCV midnight adjustments as at 31 March 2025 - PR14 BYR ODI RCV adjustment in 2017-18 FYA (CPIH deflated) prices - Additional Control 1</v>
      </c>
      <c r="D99" s="178" t="str">
        <f xml:space="preserve"> F_Inputs!D99</f>
        <v>£m</v>
      </c>
      <c r="E99" s="178" t="str">
        <f xml:space="preserve"> F_Inputs!E99</f>
        <v>Price Review 2024</v>
      </c>
      <c r="F99" s="209"/>
      <c r="G99" s="211"/>
      <c r="H99" s="217"/>
      <c r="I99" s="217"/>
      <c r="J99" s="218"/>
    </row>
    <row r="100" spans="1:10">
      <c r="A100" s="178" t="str">
        <f xml:space="preserve"> F_Inputs!A100</f>
        <v>TMS</v>
      </c>
      <c r="B100" s="178" t="str">
        <f xml:space="preserve"> F_Inputs!B100</f>
        <v>PD11_05ADDN2_PR24</v>
      </c>
      <c r="C100" s="178" t="str">
        <f xml:space="preserve"> F_Inputs!C100</f>
        <v>PR14 Blind Year reconciliation end-of-period RCV midnight adjustments as at 31 March 2025 - PR14 BYR ODI RCV adjustment in 2017-18 FYA (CPIH deflated) prices - Additional Control 2</v>
      </c>
      <c r="D100" s="178" t="str">
        <f xml:space="preserve"> F_Inputs!D100</f>
        <v>£m</v>
      </c>
      <c r="E100" s="178" t="str">
        <f xml:space="preserve"> F_Inputs!E100</f>
        <v>Price Review 2024</v>
      </c>
      <c r="F100" s="209"/>
      <c r="G100" s="211"/>
      <c r="H100" s="217"/>
      <c r="I100" s="217"/>
      <c r="J100" s="218"/>
    </row>
    <row r="101" spans="1:10">
      <c r="A101" s="178" t="str">
        <f xml:space="preserve"> F_Inputs!A101</f>
        <v>TMS</v>
      </c>
      <c r="B101" s="178" t="str">
        <f xml:space="preserve"> F_Inputs!B101</f>
        <v>PD11_05TOT_PR24</v>
      </c>
      <c r="C101" s="178" t="str">
        <f xml:space="preserve"> F_Inputs!C101</f>
        <v>PR14 Blind Year reconciliation end-of-period RCV midnight adjustments as at 31 March 2025 - PR14 BYR ODI RCV adjustment in 2017-18 FYA (CPIH deflated) prices - Total</v>
      </c>
      <c r="D101" s="178" t="str">
        <f xml:space="preserve"> F_Inputs!D101</f>
        <v>£m</v>
      </c>
      <c r="E101" s="178" t="str">
        <f xml:space="preserve"> F_Inputs!E101</f>
        <v>Price Review 2024</v>
      </c>
      <c r="F101" s="209"/>
      <c r="G101" s="211"/>
      <c r="H101" s="217"/>
      <c r="I101" s="217"/>
      <c r="J101" s="218"/>
    </row>
    <row r="102" spans="1:10">
      <c r="A102" s="178" t="str">
        <f xml:space="preserve"> F_Inputs!A102</f>
        <v>TMS</v>
      </c>
      <c r="B102" s="178" t="str">
        <f xml:space="preserve"> F_Inputs!B102</f>
        <v>PD11_06WR_PR24</v>
      </c>
      <c r="C102" s="178" t="str">
        <f xml:space="preserve"> F_Inputs!C102</f>
        <v>PR14 Blind Year reconciliation end-of-period RCV midnight adjustments as at 31 March 2025 - PR14 BYR Totex menu RCV adjustment in 2017-18 FYA (CPIH deflated) prices - Water resources</v>
      </c>
      <c r="D102" s="178" t="str">
        <f xml:space="preserve"> F_Inputs!D102</f>
        <v>£m</v>
      </c>
      <c r="E102" s="178" t="str">
        <f xml:space="preserve"> F_Inputs!E102</f>
        <v>Price Review 2024</v>
      </c>
      <c r="F102" s="209"/>
      <c r="G102" s="211"/>
      <c r="H102" s="217"/>
      <c r="I102" s="217"/>
      <c r="J102" s="218"/>
    </row>
    <row r="103" spans="1:10">
      <c r="A103" s="178" t="str">
        <f xml:space="preserve"> F_Inputs!A103</f>
        <v>TMS</v>
      </c>
      <c r="B103" s="178" t="str">
        <f xml:space="preserve"> F_Inputs!B103</f>
        <v>PD11_06WN_PR24</v>
      </c>
      <c r="C103" s="178" t="str">
        <f xml:space="preserve"> F_Inputs!C103</f>
        <v>PR14 Blind Year reconciliation end-of-period RCV midnight adjustments as at 31 March 2025 - PR14 BYR Totex menu RCV adjustment in 2017-18 FYA (CPIH deflated) prices - Water Network+</v>
      </c>
      <c r="D103" s="178" t="str">
        <f xml:space="preserve"> F_Inputs!D103</f>
        <v>£m</v>
      </c>
      <c r="E103" s="178" t="str">
        <f xml:space="preserve"> F_Inputs!E103</f>
        <v>Price Review 2024</v>
      </c>
      <c r="F103" s="209"/>
      <c r="G103" s="211"/>
      <c r="H103" s="217"/>
      <c r="I103" s="217"/>
      <c r="J103" s="218"/>
    </row>
    <row r="104" spans="1:10">
      <c r="A104" s="178" t="str">
        <f xml:space="preserve"> F_Inputs!A104</f>
        <v>TMS</v>
      </c>
      <c r="B104" s="178" t="str">
        <f xml:space="preserve"> F_Inputs!B104</f>
        <v>C_WWS15022_PR19PD016_PR24</v>
      </c>
      <c r="C104" s="178" t="str">
        <f xml:space="preserve"> F_Inputs!C104</f>
        <v>PR14 Blind Year reconciliation end-of-period RCV midnight adjustments as at 31 March 2025 - PR14 BYR Totex menu RCV adjustment in 2017-18 FYA (CPIH deflated) prices - Wastewater Network+</v>
      </c>
      <c r="D104" s="178" t="str">
        <f xml:space="preserve"> F_Inputs!D104</f>
        <v>£m</v>
      </c>
      <c r="E104" s="178" t="str">
        <f xml:space="preserve"> F_Inputs!E104</f>
        <v>Price Review 2024</v>
      </c>
      <c r="F104" s="209"/>
      <c r="G104" s="211"/>
      <c r="H104" s="217"/>
      <c r="I104" s="217"/>
      <c r="J104" s="218"/>
    </row>
    <row r="105" spans="1:10">
      <c r="A105" s="178" t="str">
        <f xml:space="preserve"> F_Inputs!A105</f>
        <v>TMS</v>
      </c>
      <c r="B105" s="178" t="str">
        <f xml:space="preserve"> F_Inputs!B105</f>
        <v>C_WWS15022DMMY_PR19PD016_PR24</v>
      </c>
      <c r="C105" s="178" t="str">
        <f xml:space="preserve"> F_Inputs!C105</f>
        <v>PR14 Blind Year reconciliation end-of-period RCV midnight adjustments as at 31 March 2025 - PR14 BYR Totex menu RCV adjustment in 2017-18 FYA (CPIH deflated) prices - Additional Control 1</v>
      </c>
      <c r="D105" s="178" t="str">
        <f xml:space="preserve"> F_Inputs!D105</f>
        <v>£m</v>
      </c>
      <c r="E105" s="178" t="str">
        <f xml:space="preserve"> F_Inputs!E105</f>
        <v>Price Review 2024</v>
      </c>
      <c r="F105" s="209"/>
      <c r="G105" s="211"/>
      <c r="H105" s="217"/>
      <c r="I105" s="217"/>
      <c r="J105" s="218"/>
    </row>
    <row r="106" spans="1:10">
      <c r="A106" s="178" t="str">
        <f xml:space="preserve"> F_Inputs!A106</f>
        <v>TMS</v>
      </c>
      <c r="B106" s="178" t="str">
        <f xml:space="preserve"> F_Inputs!B106</f>
        <v>PD11_06ADDN2_PR24</v>
      </c>
      <c r="C106" s="178" t="str">
        <f xml:space="preserve"> F_Inputs!C106</f>
        <v>PR14 Blind Year reconciliation end-of-period RCV midnight adjustments as at 31 March 2025 - PR14 BYR Totex menu RCV adjustment in 2017-18 FYA (CPIH deflated) prices - Additional Control 2</v>
      </c>
      <c r="D106" s="178" t="str">
        <f xml:space="preserve"> F_Inputs!D106</f>
        <v>£m</v>
      </c>
      <c r="E106" s="178" t="str">
        <f xml:space="preserve"> F_Inputs!E106</f>
        <v>Price Review 2024</v>
      </c>
      <c r="F106" s="209"/>
      <c r="G106" s="211"/>
      <c r="H106" s="217"/>
      <c r="I106" s="217"/>
      <c r="J106" s="218"/>
    </row>
    <row r="107" spans="1:10">
      <c r="A107" s="178" t="str">
        <f xml:space="preserve"> F_Inputs!A107</f>
        <v>TMS</v>
      </c>
      <c r="B107" s="178" t="str">
        <f xml:space="preserve"> F_Inputs!B107</f>
        <v>PD11_06TOT_PR24</v>
      </c>
      <c r="C107" s="178" t="str">
        <f xml:space="preserve"> F_Inputs!C107</f>
        <v>PR14 Blind Year reconciliation end-of-period RCV midnight adjustments as at 31 March 2025 - PR14 BYR Totex menu RCV adjustment in 2017-18 FYA (CPIH deflated) prices - Total</v>
      </c>
      <c r="D107" s="178" t="str">
        <f xml:space="preserve"> F_Inputs!D107</f>
        <v>£m</v>
      </c>
      <c r="E107" s="178" t="str">
        <f xml:space="preserve"> F_Inputs!E107</f>
        <v>Price Review 2024</v>
      </c>
      <c r="F107" s="209"/>
      <c r="G107" s="211"/>
      <c r="H107" s="217"/>
      <c r="I107" s="217"/>
      <c r="J107" s="218"/>
    </row>
    <row r="108" spans="1:10">
      <c r="A108" s="178" t="str">
        <f xml:space="preserve"> F_Inputs!A108</f>
        <v>TMS</v>
      </c>
      <c r="B108" s="178" t="str">
        <f xml:space="preserve"> F_Inputs!B108</f>
        <v>PD11_07WR_PR24</v>
      </c>
      <c r="C108" s="178" t="str">
        <f xml:space="preserve"> F_Inputs!C108</f>
        <v>PR14 Blind Year reconciliation end-of-period RCV midnight adjustments as at 31 March 2025 - PR14 BYR Land sales RCV adjustment in 2017-18 FYA (CPIH deflated) prices - Water resources</v>
      </c>
      <c r="D108" s="178" t="str">
        <f xml:space="preserve"> F_Inputs!D108</f>
        <v>£m</v>
      </c>
      <c r="E108" s="178" t="str">
        <f xml:space="preserve"> F_Inputs!E108</f>
        <v>Price Review 2024</v>
      </c>
      <c r="F108" s="209"/>
      <c r="G108" s="211"/>
      <c r="H108" s="217"/>
      <c r="I108" s="217"/>
      <c r="J108" s="218"/>
    </row>
    <row r="109" spans="1:10">
      <c r="A109" s="178" t="str">
        <f xml:space="preserve"> F_Inputs!A109</f>
        <v>TMS</v>
      </c>
      <c r="B109" s="178" t="str">
        <f xml:space="preserve"> F_Inputs!B109</f>
        <v>PD11_07WN_PR24</v>
      </c>
      <c r="C109" s="178" t="str">
        <f xml:space="preserve"> F_Inputs!C109</f>
        <v>PR14 Blind Year reconciliation end-of-period RCV midnight adjustments as at 31 March 2025 - PR14 BYR Land sales RCV adjustment in 2017-18 FYA (CPIH deflated) prices - Water Network+</v>
      </c>
      <c r="D109" s="178" t="str">
        <f xml:space="preserve"> F_Inputs!D109</f>
        <v>£m</v>
      </c>
      <c r="E109" s="178" t="str">
        <f xml:space="preserve"> F_Inputs!E109</f>
        <v>Price Review 2024</v>
      </c>
      <c r="F109" s="209"/>
      <c r="G109" s="211"/>
      <c r="H109" s="217"/>
      <c r="I109" s="217"/>
      <c r="J109" s="218"/>
    </row>
    <row r="110" spans="1:10">
      <c r="A110" s="178" t="str">
        <f xml:space="preserve"> F_Inputs!A110</f>
        <v>TMS</v>
      </c>
      <c r="B110" s="178" t="str">
        <f xml:space="preserve"> F_Inputs!B110</f>
        <v>C_A7011W_PR19PD016</v>
      </c>
      <c r="C110" s="178" t="str">
        <f xml:space="preserve"> F_Inputs!C110</f>
        <v>Water ~ NPV effect of 50% of proceeds from disposals of interest in land at 2017-18 FYA CPIH deflated price base - BY Adjustment</v>
      </c>
      <c r="D110" s="178" t="str">
        <f xml:space="preserve"> F_Inputs!D110</f>
        <v>£m</v>
      </c>
      <c r="E110" s="178" t="str">
        <f xml:space="preserve"> F_Inputs!E110</f>
        <v>Price Review 2024</v>
      </c>
      <c r="F110" s="209"/>
      <c r="G110" s="209"/>
      <c r="H110" s="217"/>
      <c r="I110" s="217"/>
      <c r="J110" s="218"/>
    </row>
    <row r="111" spans="1:10">
      <c r="A111" s="178" t="str">
        <f xml:space="preserve"> F_Inputs!A111</f>
        <v>TMS</v>
      </c>
      <c r="B111" s="178" t="str">
        <f xml:space="preserve"> F_Inputs!B111</f>
        <v>C_A7011WW_PR19PD016_PR24</v>
      </c>
      <c r="C111" s="178" t="str">
        <f xml:space="preserve"> F_Inputs!C111</f>
        <v>PR14 Blind Year reconciliation end-of-period RCV midnight adjustments as at 31 March 2025 - PR14 BYR Land sales RCV adjustment in 2017-18 FYA (CPIH deflated) prices - Wastewater Network+</v>
      </c>
      <c r="D111" s="178" t="str">
        <f xml:space="preserve"> F_Inputs!D111</f>
        <v>£m</v>
      </c>
      <c r="E111" s="178" t="str">
        <f xml:space="preserve"> F_Inputs!E111</f>
        <v>Price Review 2024</v>
      </c>
      <c r="F111" s="209"/>
      <c r="G111" s="211"/>
      <c r="H111" s="217"/>
      <c r="I111" s="217"/>
      <c r="J111" s="218"/>
    </row>
    <row r="112" spans="1:10">
      <c r="A112" s="178" t="str">
        <f xml:space="preserve"> F_Inputs!A112</f>
        <v>TMS</v>
      </c>
      <c r="B112" s="178" t="str">
        <f xml:space="preserve"> F_Inputs!B112</f>
        <v>C_A7011DMMY_PR19PD016_PR24</v>
      </c>
      <c r="C112" s="178" t="str">
        <f xml:space="preserve"> F_Inputs!C112</f>
        <v>PR14 Blind Year reconciliation end-of-period RCV midnight adjustments as at 31 March 2025 - PR14 BYR Land sales RCV adjustment in 2017-18 FYA (CPIH deflated) prices - Additional Control 1</v>
      </c>
      <c r="D112" s="178" t="str">
        <f xml:space="preserve"> F_Inputs!D112</f>
        <v>£m</v>
      </c>
      <c r="E112" s="178" t="str">
        <f xml:space="preserve"> F_Inputs!E112</f>
        <v>Price Review 2024</v>
      </c>
      <c r="F112" s="209"/>
      <c r="G112" s="211"/>
      <c r="H112" s="217"/>
      <c r="I112" s="217"/>
      <c r="J112" s="218"/>
    </row>
    <row r="113" spans="1:10">
      <c r="A113" s="178" t="str">
        <f xml:space="preserve"> F_Inputs!A113</f>
        <v>TMS</v>
      </c>
      <c r="B113" s="178" t="str">
        <f xml:space="preserve"> F_Inputs!B113</f>
        <v>PD11_07ADDN2_PR24</v>
      </c>
      <c r="C113" s="178" t="str">
        <f xml:space="preserve"> F_Inputs!C113</f>
        <v>PR14 Blind Year reconciliation end-of-period RCV midnight adjustments as at 31 March 2025 - PR14 BYR Land sales RCV adjustment in 2017-18 FYA (CPIH deflated) prices - Additional Control 2</v>
      </c>
      <c r="D113" s="178" t="str">
        <f xml:space="preserve"> F_Inputs!D113</f>
        <v>£m</v>
      </c>
      <c r="E113" s="178" t="str">
        <f xml:space="preserve"> F_Inputs!E113</f>
        <v>Price Review 2024</v>
      </c>
      <c r="F113" s="209"/>
      <c r="G113" s="211"/>
      <c r="H113" s="217"/>
      <c r="I113" s="217"/>
      <c r="J113" s="218"/>
    </row>
    <row r="114" spans="1:10">
      <c r="A114" s="178" t="str">
        <f xml:space="preserve"> F_Inputs!A114</f>
        <v>TMS</v>
      </c>
      <c r="B114" s="178" t="str">
        <f xml:space="preserve"> F_Inputs!B114</f>
        <v>PD11_07TOT_PR24</v>
      </c>
      <c r="C114" s="178" t="str">
        <f xml:space="preserve"> F_Inputs!C114</f>
        <v>PR14 Blind Year reconciliation end-of-period RCV midnight adjustments as at 31 March 2025 - PR14 BYR Land sales RCV adjustment in 2017-18 FYA (CPIH deflated) prices - Total</v>
      </c>
      <c r="D114" s="178" t="str">
        <f xml:space="preserve"> F_Inputs!D114</f>
        <v>£m</v>
      </c>
      <c r="E114" s="178" t="str">
        <f xml:space="preserve"> F_Inputs!E114</f>
        <v>Price Review 2024</v>
      </c>
      <c r="F114" s="209"/>
      <c r="G114" s="211"/>
      <c r="H114" s="217"/>
      <c r="I114" s="217"/>
      <c r="J114" s="218"/>
    </row>
    <row r="115" spans="1:10">
      <c r="A115" s="178" t="str">
        <f xml:space="preserve"> F_Inputs!A115</f>
        <v>TMS</v>
      </c>
      <c r="B115" s="178" t="str">
        <f xml:space="preserve"> F_Inputs!B115</f>
        <v>C402_PR19PD016_PR24</v>
      </c>
      <c r="C115" s="178" t="str">
        <f xml:space="preserve"> F_Inputs!C115</f>
        <v>PR14 Blind Year reconciliation end-of-period RCV midnight adjustments as at 31 March 2025 - PR14 BYR RPI-CPIH wedge RCV adjustment in 2017-18 FYA (CPIH deflated) prices - Water resources</v>
      </c>
      <c r="D115" s="178" t="str">
        <f xml:space="preserve"> F_Inputs!D115</f>
        <v>£m</v>
      </c>
      <c r="E115" s="178" t="str">
        <f xml:space="preserve"> F_Inputs!E115</f>
        <v>Price Review 2024</v>
      </c>
      <c r="F115" s="209"/>
      <c r="G115" s="211"/>
      <c r="H115" s="217"/>
      <c r="I115" s="217"/>
      <c r="J115" s="218"/>
    </row>
    <row r="116" spans="1:10">
      <c r="A116" s="178" t="str">
        <f xml:space="preserve"> F_Inputs!A116</f>
        <v>TMS</v>
      </c>
      <c r="B116" s="178" t="str">
        <f xml:space="preserve"> F_Inputs!B116</f>
        <v>C403_PR19PD016_PR24</v>
      </c>
      <c r="C116" s="178" t="str">
        <f xml:space="preserve"> F_Inputs!C116</f>
        <v>PR14 Blind Year reconciliation end-of-period RCV midnight adjustments as at 31 March 2025 - PR14 BYR RPI-CPIH wedge RCV adjustment in 2017-18 FYA (CPIH deflated) prices - Water Network+</v>
      </c>
      <c r="D116" s="178" t="str">
        <f xml:space="preserve"> F_Inputs!D116</f>
        <v>£m</v>
      </c>
      <c r="E116" s="178" t="str">
        <f xml:space="preserve"> F_Inputs!E116</f>
        <v>Price Review 2024</v>
      </c>
      <c r="F116" s="209"/>
      <c r="G116" s="211"/>
      <c r="H116" s="217"/>
      <c r="I116" s="217"/>
      <c r="J116" s="218"/>
    </row>
    <row r="117" spans="1:10">
      <c r="A117" s="178" t="str">
        <f xml:space="preserve"> F_Inputs!A117</f>
        <v>TMS</v>
      </c>
      <c r="B117" s="178" t="str">
        <f xml:space="preserve"> F_Inputs!B117</f>
        <v>C412_PR19PD016_PR24</v>
      </c>
      <c r="C117" s="178" t="str">
        <f xml:space="preserve"> F_Inputs!C117</f>
        <v>PR14 Blind Year reconciliation end-of-period RCV midnight adjustments as at 31 March 2025 - PR14 BYR RPI-CPIH wedge RCV adjustment in 2017-18 FYA (CPIH deflated) prices - Wastewater Network+</v>
      </c>
      <c r="D117" s="178" t="str">
        <f xml:space="preserve"> F_Inputs!D117</f>
        <v>£m</v>
      </c>
      <c r="E117" s="178" t="str">
        <f xml:space="preserve"> F_Inputs!E117</f>
        <v>Price Review 2024</v>
      </c>
      <c r="F117" s="209"/>
      <c r="G117" s="211"/>
      <c r="H117" s="217"/>
      <c r="I117" s="217"/>
      <c r="J117" s="218"/>
    </row>
    <row r="118" spans="1:10">
      <c r="A118" s="178" t="str">
        <f xml:space="preserve"> F_Inputs!A118</f>
        <v>TMS</v>
      </c>
      <c r="B118" s="178" t="str">
        <f xml:space="preserve"> F_Inputs!B118</f>
        <v>C413_PR19PD016_PR24</v>
      </c>
      <c r="C118" s="178" t="str">
        <f xml:space="preserve"> F_Inputs!C118</f>
        <v>PR14 Blind Year reconciliation end-of-period RCV midnight adjustments as at 31 March 2025 - PR14 BYR RPI-CPIH wedge RCV adjustment in 2017-18 FYA (CPIH deflated) prices - Bioresources</v>
      </c>
      <c r="D118" s="178" t="str">
        <f xml:space="preserve"> F_Inputs!D118</f>
        <v>£m</v>
      </c>
      <c r="E118" s="178" t="str">
        <f xml:space="preserve"> F_Inputs!E118</f>
        <v>Price Review 2024</v>
      </c>
      <c r="F118" s="209"/>
      <c r="G118" s="211"/>
      <c r="H118" s="217"/>
      <c r="I118" s="217"/>
      <c r="J118" s="218"/>
    </row>
    <row r="119" spans="1:10">
      <c r="A119" s="178" t="str">
        <f xml:space="preserve"> F_Inputs!A119</f>
        <v>TMS</v>
      </c>
      <c r="B119" s="178" t="str">
        <f xml:space="preserve"> F_Inputs!B119</f>
        <v>C422_PR19PD016_PR24</v>
      </c>
      <c r="C119" s="178" t="str">
        <f xml:space="preserve"> F_Inputs!C119</f>
        <v>PR14 Blind Year reconciliation end-of-period RCV midnight adjustments as at 31 March 2025 - PR14 BYR RPI-CPIH wedge RCV adjustment in 2017-18 FYA (CPIH deflated) prices - Additional Control 1</v>
      </c>
      <c r="D119" s="178" t="str">
        <f xml:space="preserve"> F_Inputs!D119</f>
        <v>£m</v>
      </c>
      <c r="E119" s="178" t="str">
        <f xml:space="preserve"> F_Inputs!E119</f>
        <v>Price Review 2024</v>
      </c>
      <c r="F119" s="209"/>
      <c r="G119" s="211"/>
      <c r="H119" s="217"/>
      <c r="I119" s="217"/>
      <c r="J119" s="218"/>
    </row>
    <row r="120" spans="1:10">
      <c r="A120" s="178" t="str">
        <f xml:space="preserve"> F_Inputs!A120</f>
        <v>TMS</v>
      </c>
      <c r="B120" s="178" t="str">
        <f xml:space="preserve"> F_Inputs!B120</f>
        <v>PD11_08ADDN2_PR24</v>
      </c>
      <c r="C120" s="178" t="str">
        <f xml:space="preserve"> F_Inputs!C120</f>
        <v>PR14 Blind Year reconciliation end-of-period RCV midnight adjustments as at 31 March 2025 - PR14 BYR RPI-CPIH wedge RCV adjustment in 2017-18 FYA (CPIH deflated) prices - Additional Control 2</v>
      </c>
      <c r="D120" s="178" t="str">
        <f xml:space="preserve"> F_Inputs!D120</f>
        <v>£m</v>
      </c>
      <c r="E120" s="178" t="str">
        <f xml:space="preserve"> F_Inputs!E120</f>
        <v>Price Review 2024</v>
      </c>
      <c r="F120" s="209"/>
      <c r="G120" s="211"/>
      <c r="H120" s="217"/>
      <c r="I120" s="217"/>
      <c r="J120" s="218"/>
    </row>
    <row r="121" spans="1:10">
      <c r="A121" s="178" t="str">
        <f xml:space="preserve"> F_Inputs!A121</f>
        <v>TMS</v>
      </c>
      <c r="B121" s="178" t="str">
        <f xml:space="preserve"> F_Inputs!B121</f>
        <v>PD11_08TOT_PR24</v>
      </c>
      <c r="C121" s="178" t="str">
        <f xml:space="preserve"> F_Inputs!C121</f>
        <v>PR14 Blind Year reconciliation end-of-period RCV midnight adjustments as at 31 March 2025 - PR14 BYR RPI-CPIH wedge RCV adjustment in 2017-18 FYA (CPIH deflated) prices - Total</v>
      </c>
      <c r="D121" s="178" t="str">
        <f xml:space="preserve"> F_Inputs!D121</f>
        <v>£m</v>
      </c>
      <c r="E121" s="178" t="str">
        <f xml:space="preserve"> F_Inputs!E121</f>
        <v>Price Review 2024</v>
      </c>
      <c r="F121" s="209"/>
      <c r="G121" s="211"/>
      <c r="H121" s="217"/>
      <c r="I121" s="217"/>
      <c r="J121" s="218"/>
    </row>
    <row r="122" spans="1:10">
      <c r="A122" s="178" t="str">
        <f xml:space="preserve"> F_Inputs!A122</f>
        <v>TMS</v>
      </c>
      <c r="B122" s="178" t="str">
        <f xml:space="preserve"> F_Inputs!B122</f>
        <v>PD11_09WR_PR24</v>
      </c>
      <c r="C122" s="178" t="str">
        <f xml:space="preserve"> F_Inputs!C122</f>
        <v>PR14 Blind Year reconciliation end-of-period RCV midnight adjustments as at 31 March 2025 - PR14 BYR Other RCV adjustment in 2017-18 FYA (CPIH deflated) prices - Water resources</v>
      </c>
      <c r="D122" s="178" t="str">
        <f xml:space="preserve"> F_Inputs!D122</f>
        <v>£m</v>
      </c>
      <c r="E122" s="178" t="str">
        <f xml:space="preserve"> F_Inputs!E122</f>
        <v>Price Review 2024</v>
      </c>
      <c r="F122" s="209"/>
      <c r="G122" s="211"/>
      <c r="H122" s="217"/>
      <c r="I122" s="217"/>
      <c r="J122" s="218"/>
    </row>
    <row r="123" spans="1:10">
      <c r="A123" s="178" t="str">
        <f xml:space="preserve"> F_Inputs!A123</f>
        <v>TMS</v>
      </c>
      <c r="B123" s="178" t="str">
        <f xml:space="preserve"> F_Inputs!B123</f>
        <v>PD11_09WN_PR24</v>
      </c>
      <c r="C123" s="178" t="str">
        <f xml:space="preserve"> F_Inputs!C123</f>
        <v>PR14 Blind Year reconciliation end-of-period RCV midnight adjustments as at 31 March 2025 - PR14 BYR Other RCV adjustment in 2017-18 FYA (CPIH deflated) prices - Water Network+</v>
      </c>
      <c r="D123" s="178" t="str">
        <f xml:space="preserve"> F_Inputs!D123</f>
        <v>£m</v>
      </c>
      <c r="E123" s="178" t="str">
        <f xml:space="preserve"> F_Inputs!E123</f>
        <v>Price Review 2024</v>
      </c>
      <c r="F123" s="209"/>
      <c r="G123" s="211"/>
      <c r="H123" s="217"/>
      <c r="I123" s="217"/>
      <c r="J123" s="218"/>
    </row>
    <row r="124" spans="1:10">
      <c r="A124" s="178" t="str">
        <f xml:space="preserve"> F_Inputs!A124</f>
        <v>TMS</v>
      </c>
      <c r="B124" s="178" t="str">
        <f xml:space="preserve"> F_Inputs!B124</f>
        <v>C040_PR19PD016_PR24</v>
      </c>
      <c r="C124" s="178" t="str">
        <f xml:space="preserve"> F_Inputs!C124</f>
        <v>PR14 Blind Year reconciliation end-of-period RCV midnight adjustments as at 31 March 2025 - PR14 BYR Other RCV adjustment in 2017-18 FYA (CPIH deflated) prices - Wastewater Network+</v>
      </c>
      <c r="D124" s="178" t="str">
        <f xml:space="preserve"> F_Inputs!D124</f>
        <v>£m</v>
      </c>
      <c r="E124" s="178" t="str">
        <f xml:space="preserve"> F_Inputs!E124</f>
        <v>Price Review 2024</v>
      </c>
      <c r="F124" s="209"/>
      <c r="G124" s="211"/>
      <c r="H124" s="217"/>
      <c r="I124" s="217"/>
      <c r="J124" s="218"/>
    </row>
    <row r="125" spans="1:10">
      <c r="A125" s="178" t="str">
        <f xml:space="preserve"> F_Inputs!A125</f>
        <v>TMS</v>
      </c>
      <c r="B125" s="178" t="str">
        <f xml:space="preserve"> F_Inputs!B125</f>
        <v>C050_PR19PD016_PR24</v>
      </c>
      <c r="C125" s="178" t="str">
        <f xml:space="preserve"> F_Inputs!C125</f>
        <v>PR14 Blind Year reconciliation end-of-period RCV midnight adjustments as at 31 March 2025 - PR14 BYR Other RCV adjustment in 2017-18 FYA (CPIH deflated) prices - Additional Control 1</v>
      </c>
      <c r="D125" s="178" t="str">
        <f xml:space="preserve"> F_Inputs!D125</f>
        <v>£m</v>
      </c>
      <c r="E125" s="178" t="str">
        <f xml:space="preserve"> F_Inputs!E125</f>
        <v>Price Review 2024</v>
      </c>
      <c r="F125" s="209"/>
      <c r="G125" s="211"/>
      <c r="H125" s="217"/>
      <c r="I125" s="217"/>
      <c r="J125" s="218"/>
    </row>
    <row r="126" spans="1:10">
      <c r="A126" s="178" t="str">
        <f xml:space="preserve"> F_Inputs!A126</f>
        <v>TMS</v>
      </c>
      <c r="B126" s="178" t="str">
        <f xml:space="preserve"> F_Inputs!B126</f>
        <v>PD11_09ADDN2_PR24</v>
      </c>
      <c r="C126" s="178" t="str">
        <f xml:space="preserve"> F_Inputs!C126</f>
        <v>PR14 Blind Year reconciliation end-of-period RCV midnight adjustments as at 31 March 2025 - PR14 BYR Other RCV adjustment in 2017-18 FYA (CPIH deflated) prices - Additional Control 2</v>
      </c>
      <c r="D126" s="178" t="str">
        <f xml:space="preserve"> F_Inputs!D126</f>
        <v>£m</v>
      </c>
      <c r="E126" s="178" t="str">
        <f xml:space="preserve"> F_Inputs!E126</f>
        <v>Price Review 2024</v>
      </c>
      <c r="F126" s="209"/>
      <c r="G126" s="211"/>
      <c r="H126" s="217"/>
      <c r="I126" s="217"/>
      <c r="J126" s="218"/>
    </row>
    <row r="127" spans="1:10">
      <c r="A127" s="178" t="str">
        <f xml:space="preserve"> F_Inputs!A127</f>
        <v>TMS</v>
      </c>
      <c r="B127" s="178" t="str">
        <f xml:space="preserve"> F_Inputs!B127</f>
        <v>PD11_09TOT_PR24</v>
      </c>
      <c r="C127" s="178" t="str">
        <f xml:space="preserve"> F_Inputs!C127</f>
        <v>PR14 Blind Year reconciliation end-of-period RCV midnight adjustments as at 31 March 2025 - PR14 BYR Other RCV adjustment in 2017-18 FYA (CPIH deflated) prices - Total</v>
      </c>
      <c r="D127" s="178" t="str">
        <f xml:space="preserve"> F_Inputs!D127</f>
        <v>£m</v>
      </c>
      <c r="E127" s="178" t="str">
        <f xml:space="preserve"> F_Inputs!E127</f>
        <v>Price Review 2024</v>
      </c>
      <c r="F127" s="209"/>
      <c r="G127" s="211"/>
      <c r="H127" s="217"/>
      <c r="I127" s="217"/>
      <c r="J127" s="218"/>
    </row>
    <row r="128" spans="1:10">
      <c r="A128" s="178" t="str">
        <f xml:space="preserve"> F_Inputs!A128</f>
        <v>TMS</v>
      </c>
      <c r="B128" s="178" t="str">
        <f xml:space="preserve"> F_Inputs!B128</f>
        <v>C_APP8022WR_PR19PD016_PR24</v>
      </c>
      <c r="C128" s="178" t="str">
        <f xml:space="preserve"> F_Inputs!C128</f>
        <v>PR14 Blind Year reconciliation end-of-period RCV midnight adjustments as at 31 March 2025 - PR14 IFRS16 RCV adjustment in 2017-18 FYA (CPIH deflated) prices - Water resources</v>
      </c>
      <c r="D128" s="178" t="str">
        <f xml:space="preserve"> F_Inputs!D128</f>
        <v>£m</v>
      </c>
      <c r="E128" s="178" t="str">
        <f xml:space="preserve"> F_Inputs!E128</f>
        <v>Price Review 2024</v>
      </c>
      <c r="F128" s="209"/>
      <c r="G128" s="211"/>
      <c r="H128" s="217"/>
      <c r="I128" s="217"/>
      <c r="J128" s="218"/>
    </row>
    <row r="129" spans="1:10">
      <c r="A129" s="178" t="str">
        <f xml:space="preserve"> F_Inputs!A129</f>
        <v>TMS</v>
      </c>
      <c r="B129" s="178" t="str">
        <f xml:space="preserve"> F_Inputs!B129</f>
        <v>C_APP8022WN_PR19PD016_PR24</v>
      </c>
      <c r="C129" s="178" t="str">
        <f xml:space="preserve"> F_Inputs!C129</f>
        <v>PR14 Blind Year reconciliation end-of-period RCV midnight adjustments as at 31 March 2025 - PR14 IFRS16 RCV adjustment in 2017-18 FYA (CPIH deflated) prices - Water Network+</v>
      </c>
      <c r="D129" s="178" t="str">
        <f xml:space="preserve"> F_Inputs!D129</f>
        <v>£m</v>
      </c>
      <c r="E129" s="178" t="str">
        <f xml:space="preserve"> F_Inputs!E129</f>
        <v>Price Review 2024</v>
      </c>
      <c r="F129" s="209"/>
      <c r="G129" s="211"/>
      <c r="H129" s="217"/>
      <c r="I129" s="217"/>
      <c r="J129" s="218"/>
    </row>
    <row r="130" spans="1:10">
      <c r="A130" s="178" t="str">
        <f xml:space="preserve"> F_Inputs!A130</f>
        <v>TMS</v>
      </c>
      <c r="B130" s="178" t="str">
        <f xml:space="preserve"> F_Inputs!B130</f>
        <v>C_APP8022WWN_PR19PD016_PR24</v>
      </c>
      <c r="C130" s="178" t="str">
        <f xml:space="preserve"> F_Inputs!C130</f>
        <v>PR14 Blind Year reconciliation end-of-period RCV midnight adjustments as at 31 March 2025 - PR14 IFRS16 RCV adjustment in 2017-18 FYA (CPIH deflated) prices - Wastewater Network+</v>
      </c>
      <c r="D130" s="178" t="str">
        <f xml:space="preserve"> F_Inputs!D130</f>
        <v>£m</v>
      </c>
      <c r="E130" s="178" t="str">
        <f xml:space="preserve"> F_Inputs!E130</f>
        <v>Price Review 2024</v>
      </c>
      <c r="F130" s="209"/>
      <c r="G130" s="211"/>
      <c r="H130" s="217"/>
      <c r="I130" s="217"/>
      <c r="J130" s="218"/>
    </row>
    <row r="131" spans="1:10">
      <c r="A131" s="178" t="str">
        <f xml:space="preserve"> F_Inputs!A131</f>
        <v>TMS</v>
      </c>
      <c r="B131" s="178" t="str">
        <f xml:space="preserve"> F_Inputs!B131</f>
        <v>C_APP8022BIO_PR19PD016_PR24</v>
      </c>
      <c r="C131" s="178" t="str">
        <f xml:space="preserve"> F_Inputs!C131</f>
        <v>PR14 Blind Year reconciliation end-of-period RCV midnight adjustments as at 31 March 2025 - PR14 IFRS16 RCV adjustment in 2017-18 FYA (CPIH deflated) prices - Bioresources</v>
      </c>
      <c r="D131" s="178" t="str">
        <f xml:space="preserve"> F_Inputs!D131</f>
        <v>£m</v>
      </c>
      <c r="E131" s="178" t="str">
        <f xml:space="preserve"> F_Inputs!E131</f>
        <v>Price Review 2024</v>
      </c>
      <c r="F131" s="209"/>
      <c r="G131" s="211"/>
      <c r="H131" s="217"/>
      <c r="I131" s="217"/>
      <c r="J131" s="218"/>
    </row>
    <row r="132" spans="1:10">
      <c r="A132" s="178" t="str">
        <f xml:space="preserve"> F_Inputs!A132</f>
        <v>TMS</v>
      </c>
      <c r="B132" s="178" t="str">
        <f xml:space="preserve"> F_Inputs!B132</f>
        <v>C_APP8022DMMY_PR19PD016_PR24</v>
      </c>
      <c r="C132" s="178" t="str">
        <f xml:space="preserve"> F_Inputs!C132</f>
        <v>PR14 Blind Year reconciliation end-of-period RCV midnight adjustments as at 31 March 2025 - PR14 IFRS16 RCV adjustment in 2017-18 FYA (CPIH deflated) prices - Additional Control 1</v>
      </c>
      <c r="D132" s="178" t="str">
        <f xml:space="preserve"> F_Inputs!D132</f>
        <v>£m</v>
      </c>
      <c r="E132" s="178" t="str">
        <f xml:space="preserve"> F_Inputs!E132</f>
        <v>Price Review 2024</v>
      </c>
      <c r="F132" s="209"/>
      <c r="G132" s="211"/>
      <c r="H132" s="217"/>
      <c r="I132" s="217"/>
      <c r="J132" s="218"/>
    </row>
    <row r="133" spans="1:10">
      <c r="A133" s="178" t="str">
        <f xml:space="preserve"> F_Inputs!A133</f>
        <v>TMS</v>
      </c>
      <c r="B133" s="178" t="str">
        <f xml:space="preserve"> F_Inputs!B133</f>
        <v>PD11_10ADDN2_PR24</v>
      </c>
      <c r="C133" s="178" t="str">
        <f xml:space="preserve"> F_Inputs!C133</f>
        <v>PR14 Blind Year reconciliation end-of-period RCV midnight adjustments as at 31 March 2025 - PR14 IFRS16 RCV adjustment in 2017-18 FYA (CPIH deflated) prices - Additional Control 2</v>
      </c>
      <c r="D133" s="178" t="str">
        <f xml:space="preserve"> F_Inputs!D133</f>
        <v>£m</v>
      </c>
      <c r="E133" s="178" t="str">
        <f xml:space="preserve"> F_Inputs!E133</f>
        <v>Price Review 2024</v>
      </c>
      <c r="F133" s="209"/>
      <c r="G133" s="211"/>
      <c r="H133" s="217"/>
      <c r="I133" s="217"/>
      <c r="J133" s="218"/>
    </row>
    <row r="134" spans="1:10">
      <c r="A134" s="178" t="str">
        <f xml:space="preserve"> F_Inputs!A134</f>
        <v>TMS</v>
      </c>
      <c r="B134" s="178" t="str">
        <f xml:space="preserve"> F_Inputs!B134</f>
        <v>PD11_10TOT_PR24</v>
      </c>
      <c r="C134" s="178" t="str">
        <f xml:space="preserve"> F_Inputs!C134</f>
        <v>PR14 Blind Year reconciliation end-of-period RCV midnight adjustments as at 31 March 2025 - PR14 IFRS16 RCV adjustment in 2017-18 FYA (CPIH deflated) prices - Total</v>
      </c>
      <c r="D134" s="178" t="str">
        <f xml:space="preserve"> F_Inputs!D134</f>
        <v>£m</v>
      </c>
      <c r="E134" s="178" t="str">
        <f xml:space="preserve"> F_Inputs!E134</f>
        <v>Price Review 2024</v>
      </c>
      <c r="F134" s="209"/>
      <c r="G134" s="211"/>
      <c r="H134" s="217"/>
      <c r="I134" s="217"/>
      <c r="J134" s="218"/>
    </row>
    <row r="135" spans="1:10">
      <c r="A135" s="178" t="str">
        <f xml:space="preserve"> F_Inputs!A135</f>
        <v>TMS</v>
      </c>
      <c r="B135" s="178" t="str">
        <f xml:space="preserve"> F_Inputs!B135</f>
        <v>PD11_11WR_PR24</v>
      </c>
      <c r="C135" s="178" t="str">
        <f xml:space="preserve"> F_Inputs!C135</f>
        <v>PR19 reconciliation end-of-period RCV midnight adjustments as at 31 March 2025 - PR19 ODI RCV adjustment in 2017-18 FYA (CPIH deflated) prices - Water resources</v>
      </c>
      <c r="D135" s="178" t="str">
        <f xml:space="preserve"> F_Inputs!D135</f>
        <v>£m</v>
      </c>
      <c r="E135" s="178" t="str">
        <f xml:space="preserve"> F_Inputs!E135</f>
        <v>Price Review 2024</v>
      </c>
      <c r="F135" s="209"/>
      <c r="G135" s="211"/>
      <c r="H135" s="217"/>
      <c r="I135" s="217"/>
      <c r="J135" s="218"/>
    </row>
    <row r="136" spans="1:10">
      <c r="A136" s="178" t="str">
        <f xml:space="preserve"> F_Inputs!A136</f>
        <v>TMS</v>
      </c>
      <c r="B136" s="178" t="str">
        <f xml:space="preserve"> F_Inputs!B136</f>
        <v>PD11_11WN_PR24</v>
      </c>
      <c r="C136" s="178" t="str">
        <f xml:space="preserve"> F_Inputs!C136</f>
        <v>PR19 reconciliation end-of-period RCV midnight adjustments as at 31 March 2025 - PR19 ODI RCV adjustment in 2017-18 FYA (CPIH deflated) prices - Water Network+</v>
      </c>
      <c r="D136" s="178" t="str">
        <f xml:space="preserve"> F_Inputs!D136</f>
        <v>£m</v>
      </c>
      <c r="E136" s="178" t="str">
        <f xml:space="preserve"> F_Inputs!E136</f>
        <v>Price Review 2024</v>
      </c>
      <c r="F136" s="209"/>
      <c r="G136" s="211"/>
      <c r="H136" s="217"/>
      <c r="I136" s="217"/>
      <c r="J136" s="218"/>
    </row>
    <row r="137" spans="1:10">
      <c r="A137" s="178" t="str">
        <f xml:space="preserve"> F_Inputs!A137</f>
        <v>TMS</v>
      </c>
      <c r="B137" s="178" t="str">
        <f xml:space="preserve"> F_Inputs!B137</f>
        <v>PD11_11WWN_PR24</v>
      </c>
      <c r="C137" s="178" t="str">
        <f xml:space="preserve"> F_Inputs!C137</f>
        <v>PR19 reconciliation end-of-period RCV midnight adjustments as at 31 March 2025 - PR19 ODI RCV adjustment in 2017-18 FYA (CPIH deflated) prices - Wastewater Network+</v>
      </c>
      <c r="D137" s="178" t="str">
        <f xml:space="preserve"> F_Inputs!D137</f>
        <v>£m</v>
      </c>
      <c r="E137" s="178" t="str">
        <f xml:space="preserve"> F_Inputs!E137</f>
        <v>Price Review 2024</v>
      </c>
      <c r="F137" s="209"/>
      <c r="G137" s="211"/>
      <c r="H137" s="217"/>
      <c r="I137" s="217"/>
      <c r="J137" s="218"/>
    </row>
    <row r="138" spans="1:10">
      <c r="A138" s="178" t="str">
        <f xml:space="preserve"> F_Inputs!A138</f>
        <v>TMS</v>
      </c>
      <c r="B138" s="178" t="str">
        <f xml:space="preserve"> F_Inputs!B138</f>
        <v>PD11_11BIO_PR24</v>
      </c>
      <c r="C138" s="178" t="str">
        <f xml:space="preserve"> F_Inputs!C138</f>
        <v>PR19 reconciliation end-of-period RCV midnight adjustments as at 31 March 2025 - PR19 ODI RCV adjustment in 2017-18 FYA (CPIH deflated) prices - Bioresources</v>
      </c>
      <c r="D138" s="178" t="str">
        <f xml:space="preserve"> F_Inputs!D138</f>
        <v>£m</v>
      </c>
      <c r="E138" s="178" t="str">
        <f xml:space="preserve"> F_Inputs!E138</f>
        <v>Price Review 2024</v>
      </c>
      <c r="F138" s="209"/>
      <c r="G138" s="211"/>
      <c r="H138" s="217"/>
      <c r="I138" s="217"/>
      <c r="J138" s="218"/>
    </row>
    <row r="139" spans="1:10">
      <c r="A139" s="178" t="str">
        <f xml:space="preserve"> F_Inputs!A139</f>
        <v>TMS</v>
      </c>
      <c r="B139" s="178" t="str">
        <f xml:space="preserve"> F_Inputs!B139</f>
        <v>PD11_11ADDN1_PR24</v>
      </c>
      <c r="C139" s="178" t="str">
        <f xml:space="preserve"> F_Inputs!C139</f>
        <v>PR19 reconciliation end-of-period RCV midnight adjustments as at 31 March 2025 - PR19 ODI RCV adjustment in 2017-18 FYA (CPIH deflated) prices - Additional Control 1</v>
      </c>
      <c r="D139" s="178" t="str">
        <f xml:space="preserve"> F_Inputs!D139</f>
        <v>£m</v>
      </c>
      <c r="E139" s="178" t="str">
        <f xml:space="preserve"> F_Inputs!E139</f>
        <v>Price Review 2024</v>
      </c>
      <c r="F139" s="209"/>
      <c r="G139" s="211"/>
      <c r="H139" s="217"/>
      <c r="I139" s="217"/>
      <c r="J139" s="218"/>
    </row>
    <row r="140" spans="1:10">
      <c r="A140" s="178" t="str">
        <f xml:space="preserve"> F_Inputs!A140</f>
        <v>TMS</v>
      </c>
      <c r="B140" s="178" t="str">
        <f xml:space="preserve"> F_Inputs!B140</f>
        <v>PD11_11ADDN2_PR24</v>
      </c>
      <c r="C140" s="178" t="str">
        <f xml:space="preserve"> F_Inputs!C140</f>
        <v>PR19 reconciliation end-of-period RCV midnight adjustments as at 31 March 2025 - PR19 ODI RCV adjustment in 2017-18 FYA (CPIH deflated) prices - Additional Control 2</v>
      </c>
      <c r="D140" s="178" t="str">
        <f xml:space="preserve"> F_Inputs!D140</f>
        <v>£m</v>
      </c>
      <c r="E140" s="178" t="str">
        <f xml:space="preserve"> F_Inputs!E140</f>
        <v>Price Review 2024</v>
      </c>
      <c r="F140" s="209"/>
      <c r="G140" s="211"/>
      <c r="H140" s="217"/>
      <c r="I140" s="217"/>
      <c r="J140" s="218"/>
    </row>
    <row r="141" spans="1:10">
      <c r="A141" s="178" t="str">
        <f xml:space="preserve"> F_Inputs!A141</f>
        <v>TMS</v>
      </c>
      <c r="B141" s="178" t="str">
        <f xml:space="preserve"> F_Inputs!B141</f>
        <v>PD11_11TOT_PR24</v>
      </c>
      <c r="C141" s="178" t="str">
        <f xml:space="preserve"> F_Inputs!C141</f>
        <v>PR19 reconciliation end-of-period RCV midnight adjustments as at 31 March 2025 - PR19 ODI RCV adjustment in 2017-18 FYA (CPIH deflated) prices - Total</v>
      </c>
      <c r="D141" s="178" t="str">
        <f xml:space="preserve"> F_Inputs!D141</f>
        <v>£m</v>
      </c>
      <c r="E141" s="178" t="str">
        <f xml:space="preserve"> F_Inputs!E141</f>
        <v>Price Review 2024</v>
      </c>
      <c r="F141" s="209"/>
      <c r="G141" s="211"/>
      <c r="H141" s="217"/>
      <c r="I141" s="217"/>
      <c r="J141" s="218"/>
    </row>
    <row r="142" spans="1:10">
      <c r="A142" s="178" t="str">
        <f xml:space="preserve"> F_Inputs!A142</f>
        <v>TMS</v>
      </c>
      <c r="B142" s="178" t="str">
        <f xml:space="preserve"> F_Inputs!B142</f>
        <v>PD11_12WR_PR24</v>
      </c>
      <c r="C142" s="178" t="str">
        <f xml:space="preserve"> F_Inputs!C142</f>
        <v>PR19 reconciliation end-of-period RCV midnight adjustments as at 31 March 2025 - PR19 WINEP / NEP RCV adjustment in 2017-18 FYA (CPIH deflated) prices - Water resources</v>
      </c>
      <c r="D142" s="178" t="str">
        <f xml:space="preserve"> F_Inputs!D142</f>
        <v>£m</v>
      </c>
      <c r="E142" s="178" t="str">
        <f xml:space="preserve"> F_Inputs!E142</f>
        <v>Price Review 2024</v>
      </c>
      <c r="F142" s="209"/>
      <c r="G142" s="211"/>
      <c r="H142" s="217"/>
      <c r="I142" s="217"/>
      <c r="J142" s="218"/>
    </row>
    <row r="143" spans="1:10">
      <c r="A143" s="178" t="str">
        <f xml:space="preserve"> F_Inputs!A143</f>
        <v>TMS</v>
      </c>
      <c r="B143" s="178" t="str">
        <f xml:space="preserve"> F_Inputs!B143</f>
        <v>PD11_12WN_PR24</v>
      </c>
      <c r="C143" s="178" t="str">
        <f xml:space="preserve"> F_Inputs!C143</f>
        <v>PR19 reconciliation end-of-period RCV midnight adjustments as at 31 March 2025 - PR19 WINEP / NEP RCV adjustment in 2017-18 FYA (CPIH deflated) prices - Water Network+</v>
      </c>
      <c r="D143" s="178" t="str">
        <f xml:space="preserve"> F_Inputs!D143</f>
        <v>£m</v>
      </c>
      <c r="E143" s="178" t="str">
        <f xml:space="preserve"> F_Inputs!E143</f>
        <v>Price Review 2024</v>
      </c>
      <c r="F143" s="209"/>
      <c r="G143" s="211"/>
      <c r="H143" s="217"/>
      <c r="I143" s="217"/>
      <c r="J143" s="218"/>
    </row>
    <row r="144" spans="1:10">
      <c r="A144" s="178" t="str">
        <f xml:space="preserve"> F_Inputs!A144</f>
        <v>TMS</v>
      </c>
      <c r="B144" s="178" t="str">
        <f xml:space="preserve"> F_Inputs!B144</f>
        <v>PD11_12WWN_PR24</v>
      </c>
      <c r="C144" s="178" t="str">
        <f xml:space="preserve"> F_Inputs!C144</f>
        <v>PR19 reconciliation end-of-period RCV midnight adjustments as at 31 March 2025 - PR19 WINEP / NEP RCV adjustment in 2017-18 FYA (CPIH deflated) prices - Wastewater Network+</v>
      </c>
      <c r="D144" s="178" t="str">
        <f xml:space="preserve"> F_Inputs!D144</f>
        <v>£m</v>
      </c>
      <c r="E144" s="178" t="str">
        <f xml:space="preserve"> F_Inputs!E144</f>
        <v>Price Review 2024</v>
      </c>
      <c r="F144" s="209"/>
      <c r="G144" s="211"/>
      <c r="H144" s="217"/>
      <c r="I144" s="217"/>
      <c r="J144" s="218"/>
    </row>
    <row r="145" spans="1:10">
      <c r="A145" s="178" t="str">
        <f xml:space="preserve"> F_Inputs!A145</f>
        <v>TMS</v>
      </c>
      <c r="B145" s="178" t="str">
        <f xml:space="preserve"> F_Inputs!B145</f>
        <v>PD11_12BIO_PR24</v>
      </c>
      <c r="C145" s="178" t="str">
        <f xml:space="preserve"> F_Inputs!C145</f>
        <v>PR19 reconciliation end-of-period RCV midnight adjustments as at 31 March 2025 - PR19 WINEP / NEP RCV adjustment in 2017-18 FYA (CPIH deflated) prices - Bioresources</v>
      </c>
      <c r="D145" s="178" t="str">
        <f xml:space="preserve"> F_Inputs!D145</f>
        <v>£m</v>
      </c>
      <c r="E145" s="178" t="str">
        <f xml:space="preserve"> F_Inputs!E145</f>
        <v>Price Review 2024</v>
      </c>
      <c r="F145" s="209"/>
      <c r="G145" s="211"/>
      <c r="H145" s="217"/>
      <c r="I145" s="217"/>
      <c r="J145" s="218"/>
    </row>
    <row r="146" spans="1:10">
      <c r="A146" s="178" t="str">
        <f xml:space="preserve"> F_Inputs!A146</f>
        <v>TMS</v>
      </c>
      <c r="B146" s="178" t="str">
        <f xml:space="preserve"> F_Inputs!B146</f>
        <v>PD11_12ADDN1_PR24</v>
      </c>
      <c r="C146" s="178" t="str">
        <f xml:space="preserve"> F_Inputs!C146</f>
        <v>PR19 reconciliation end-of-period RCV midnight adjustments as at 31 March 2025 - PR19 WINEP / NEP RCV adjustment in 2017-18 FYA (CPIH deflated) prices - Additional Control 1</v>
      </c>
      <c r="D146" s="178" t="str">
        <f xml:space="preserve"> F_Inputs!D146</f>
        <v>£m</v>
      </c>
      <c r="E146" s="178" t="str">
        <f xml:space="preserve"> F_Inputs!E146</f>
        <v>Price Review 2024</v>
      </c>
      <c r="F146" s="209"/>
      <c r="G146" s="211"/>
      <c r="H146" s="217"/>
      <c r="I146" s="217"/>
      <c r="J146" s="218"/>
    </row>
    <row r="147" spans="1:10">
      <c r="A147" s="178" t="str">
        <f xml:space="preserve"> F_Inputs!A147</f>
        <v>TMS</v>
      </c>
      <c r="B147" s="178" t="str">
        <f xml:space="preserve"> F_Inputs!B147</f>
        <v>PD11_12ADDN2_PR24</v>
      </c>
      <c r="C147" s="178" t="str">
        <f xml:space="preserve"> F_Inputs!C147</f>
        <v>PR19 reconciliation end-of-period RCV midnight adjustments as at 31 March 2025 - PR19 WINEP / NEP RCV adjustment in 2017-18 FYA (CPIH deflated) prices - Additional Control 2</v>
      </c>
      <c r="D147" s="178" t="str">
        <f xml:space="preserve"> F_Inputs!D147</f>
        <v>£m</v>
      </c>
      <c r="E147" s="178" t="str">
        <f xml:space="preserve"> F_Inputs!E147</f>
        <v>Price Review 2024</v>
      </c>
      <c r="F147" s="209"/>
      <c r="G147" s="211"/>
      <c r="H147" s="217"/>
      <c r="I147" s="217"/>
      <c r="J147" s="218"/>
    </row>
    <row r="148" spans="1:10">
      <c r="A148" s="178" t="str">
        <f xml:space="preserve"> F_Inputs!A148</f>
        <v>TMS</v>
      </c>
      <c r="B148" s="178" t="str">
        <f xml:space="preserve"> F_Inputs!B148</f>
        <v>PD11_12TOT_PR24</v>
      </c>
      <c r="C148" s="178" t="str">
        <f xml:space="preserve"> F_Inputs!C148</f>
        <v>PR19 reconciliation end-of-period RCV midnight adjustments as at 31 March 2025 - PR19 WINEP / NEP RCV adjustment in 2017-18 FYA (CPIH deflated) prices - Total</v>
      </c>
      <c r="D148" s="178" t="str">
        <f xml:space="preserve"> F_Inputs!D148</f>
        <v>£m</v>
      </c>
      <c r="E148" s="178" t="str">
        <f xml:space="preserve"> F_Inputs!E148</f>
        <v>Price Review 2024</v>
      </c>
      <c r="F148" s="209"/>
      <c r="G148" s="211"/>
      <c r="H148" s="217"/>
      <c r="I148" s="217"/>
      <c r="J148" s="218"/>
    </row>
    <row r="149" spans="1:10">
      <c r="A149" s="178" t="str">
        <f xml:space="preserve"> F_Inputs!A149</f>
        <v>TMS</v>
      </c>
      <c r="B149" s="178" t="str">
        <f xml:space="preserve"> F_Inputs!B149</f>
        <v>PD11_13WR_PR24</v>
      </c>
      <c r="C149" s="178" t="str">
        <f xml:space="preserve"> F_Inputs!C149</f>
        <v>PR19 reconciliation end-of-period RCV midnight adjustments as at 31 March 2025 - PR19 Costs reconciliation RCV adjustment in 2017-18 FYA (CPIH deflated) prices - Water resources</v>
      </c>
      <c r="D149" s="178" t="str">
        <f xml:space="preserve"> F_Inputs!D149</f>
        <v>£m</v>
      </c>
      <c r="E149" s="178" t="str">
        <f xml:space="preserve"> F_Inputs!E149</f>
        <v>Price Review 2024</v>
      </c>
      <c r="F149" s="209"/>
      <c r="G149" s="211"/>
      <c r="H149" s="217"/>
      <c r="I149" s="217"/>
      <c r="J149" s="218"/>
    </row>
    <row r="150" spans="1:10">
      <c r="A150" s="178" t="str">
        <f xml:space="preserve"> F_Inputs!A150</f>
        <v>TMS</v>
      </c>
      <c r="B150" s="178" t="str">
        <f xml:space="preserve"> F_Inputs!B150</f>
        <v>PD11_13WN_PR24</v>
      </c>
      <c r="C150" s="178" t="str">
        <f xml:space="preserve"> F_Inputs!C150</f>
        <v>PR19 reconciliation end-of-period RCV midnight adjustments as at 31 March 2025 - PR19 Costs reconciliation RCV adjustment in 2017-18 FYA (CPIH deflated) prices - Water Network+</v>
      </c>
      <c r="D150" s="178" t="str">
        <f xml:space="preserve"> F_Inputs!D150</f>
        <v>£m</v>
      </c>
      <c r="E150" s="178" t="str">
        <f xml:space="preserve"> F_Inputs!E150</f>
        <v>Price Review 2024</v>
      </c>
      <c r="F150" s="209"/>
      <c r="G150" s="211"/>
      <c r="H150" s="217"/>
      <c r="I150" s="217"/>
      <c r="J150" s="218"/>
    </row>
    <row r="151" spans="1:10">
      <c r="A151" s="178" t="str">
        <f xml:space="preserve"> F_Inputs!A151</f>
        <v>TMS</v>
      </c>
      <c r="B151" s="178" t="str">
        <f xml:space="preserve"> F_Inputs!B151</f>
        <v>PD11_13WWN_PR24</v>
      </c>
      <c r="C151" s="178" t="str">
        <f xml:space="preserve"> F_Inputs!C151</f>
        <v>PR19 reconciliation end-of-period RCV midnight adjustments as at 31 March 2025 - PR19 Costs reconciliation RCV adjustment in 2017-18 FYA (CPIH deflated) prices - Wastewater Network+</v>
      </c>
      <c r="D151" s="178" t="str">
        <f xml:space="preserve"> F_Inputs!D151</f>
        <v>£m</v>
      </c>
      <c r="E151" s="178" t="str">
        <f xml:space="preserve"> F_Inputs!E151</f>
        <v>Price Review 2024</v>
      </c>
      <c r="F151" s="209"/>
      <c r="G151" s="211"/>
      <c r="H151" s="217"/>
      <c r="I151" s="217"/>
      <c r="J151" s="218"/>
    </row>
    <row r="152" spans="1:10">
      <c r="A152" s="178" t="str">
        <f xml:space="preserve"> F_Inputs!A152</f>
        <v>TMS</v>
      </c>
      <c r="B152" s="178" t="str">
        <f xml:space="preserve"> F_Inputs!B152</f>
        <v>PD11_13BIO_PR24</v>
      </c>
      <c r="C152" s="178" t="str">
        <f xml:space="preserve"> F_Inputs!C152</f>
        <v>PR19 reconciliation end-of-period RCV midnight adjustments as at 31 March 2025 - PR19 Costs reconciliation RCV adjustment in 2017-18 FYA (CPIH deflated) prices - Bioresources</v>
      </c>
      <c r="D152" s="178" t="str">
        <f xml:space="preserve"> F_Inputs!D152</f>
        <v>£m</v>
      </c>
      <c r="E152" s="178" t="str">
        <f xml:space="preserve"> F_Inputs!E152</f>
        <v>Price Review 2024</v>
      </c>
      <c r="F152" s="209"/>
      <c r="G152" s="211"/>
      <c r="H152" s="217"/>
      <c r="I152" s="217"/>
      <c r="J152" s="218"/>
    </row>
    <row r="153" spans="1:10">
      <c r="A153" s="178" t="str">
        <f xml:space="preserve"> F_Inputs!A153</f>
        <v>TMS</v>
      </c>
      <c r="B153" s="178" t="str">
        <f xml:space="preserve"> F_Inputs!B153</f>
        <v>PD11_13ADDN1_PR24</v>
      </c>
      <c r="C153" s="178" t="str">
        <f xml:space="preserve"> F_Inputs!C153</f>
        <v>PR19 reconciliation end-of-period RCV midnight adjustments as at 31 March 2025 - PR19 Costs reconciliation RCV adjustment in 2017-18 FYA (CPIH deflated) prices - Additional Control 1</v>
      </c>
      <c r="D153" s="178" t="str">
        <f xml:space="preserve"> F_Inputs!D153</f>
        <v>£m</v>
      </c>
      <c r="E153" s="178" t="str">
        <f xml:space="preserve"> F_Inputs!E153</f>
        <v>Price Review 2024</v>
      </c>
      <c r="F153" s="209"/>
      <c r="G153" s="211"/>
      <c r="H153" s="217"/>
      <c r="I153" s="217"/>
      <c r="J153" s="218"/>
    </row>
    <row r="154" spans="1:10">
      <c r="A154" s="178" t="str">
        <f xml:space="preserve"> F_Inputs!A154</f>
        <v>TMS</v>
      </c>
      <c r="B154" s="178" t="str">
        <f xml:space="preserve"> F_Inputs!B154</f>
        <v>PD11_13ADDN2_PR24</v>
      </c>
      <c r="C154" s="178" t="str">
        <f xml:space="preserve"> F_Inputs!C154</f>
        <v>PR19 reconciliation end-of-period RCV midnight adjustments as at 31 March 2025 - PR19 Costs reconciliation RCV adjustment in 2017-18 FYA (CPIH deflated) prices - Additional Control 2</v>
      </c>
      <c r="D154" s="178" t="str">
        <f xml:space="preserve"> F_Inputs!D154</f>
        <v>£m</v>
      </c>
      <c r="E154" s="178" t="str">
        <f xml:space="preserve"> F_Inputs!E154</f>
        <v>Price Review 2024</v>
      </c>
      <c r="F154" s="209"/>
      <c r="G154" s="211"/>
      <c r="H154" s="217"/>
      <c r="I154" s="217"/>
      <c r="J154" s="218"/>
    </row>
    <row r="155" spans="1:10">
      <c r="A155" s="178" t="str">
        <f xml:space="preserve"> F_Inputs!A155</f>
        <v>TMS</v>
      </c>
      <c r="B155" s="178" t="str">
        <f xml:space="preserve"> F_Inputs!B155</f>
        <v>PD11_13TOT_PR24</v>
      </c>
      <c r="C155" s="178" t="str">
        <f xml:space="preserve"> F_Inputs!C155</f>
        <v>PR19 reconciliation end-of-period RCV midnight adjustments as at 31 March 2025 - PR19 Costs reconciliation RCV adjustment in 2017-18 FYA (CPIH deflated) prices - Total</v>
      </c>
      <c r="D155" s="178" t="str">
        <f xml:space="preserve"> F_Inputs!D155</f>
        <v>£m</v>
      </c>
      <c r="E155" s="178" t="str">
        <f xml:space="preserve"> F_Inputs!E155</f>
        <v>Price Review 2024</v>
      </c>
      <c r="F155" s="209"/>
      <c r="G155" s="211"/>
      <c r="H155" s="217"/>
      <c r="I155" s="217"/>
      <c r="J155" s="218"/>
    </row>
    <row r="156" spans="1:10">
      <c r="A156" s="178" t="str">
        <f xml:space="preserve"> F_Inputs!A156</f>
        <v>TMS</v>
      </c>
      <c r="B156" s="178" t="str">
        <f xml:space="preserve"> F_Inputs!B156</f>
        <v>PD11_14WR_PR24</v>
      </c>
      <c r="C156" s="178" t="str">
        <f xml:space="preserve"> F_Inputs!C156</f>
        <v>PR19 reconciliation end-of-period RCV midnight adjustments as at 31 March 2025 - PR19 Land sales RCV adjustment in 2017-18 FYA (CPIH deflated) prices - Water resources</v>
      </c>
      <c r="D156" s="178" t="str">
        <f xml:space="preserve"> F_Inputs!D156</f>
        <v>£m</v>
      </c>
      <c r="E156" s="178" t="str">
        <f xml:space="preserve"> F_Inputs!E156</f>
        <v>Price Review 2024</v>
      </c>
      <c r="F156" s="209"/>
      <c r="G156" s="211"/>
      <c r="H156" s="217"/>
      <c r="I156" s="217"/>
      <c r="J156" s="218"/>
    </row>
    <row r="157" spans="1:10">
      <c r="A157" s="178" t="str">
        <f xml:space="preserve"> F_Inputs!A157</f>
        <v>TMS</v>
      </c>
      <c r="B157" s="178" t="str">
        <f xml:space="preserve"> F_Inputs!B157</f>
        <v>PD11_14WN_PR24</v>
      </c>
      <c r="C157" s="178" t="str">
        <f xml:space="preserve"> F_Inputs!C157</f>
        <v>PR19 reconciliation end-of-period RCV midnight adjustments as at 31 March 2025 - PR19 Land sales RCV adjustment in 2017-18 FYA (CPIH deflated) prices - Water Network+</v>
      </c>
      <c r="D157" s="178" t="str">
        <f xml:space="preserve"> F_Inputs!D157</f>
        <v>£m</v>
      </c>
      <c r="E157" s="178" t="str">
        <f xml:space="preserve"> F_Inputs!E157</f>
        <v>Price Review 2024</v>
      </c>
      <c r="F157" s="209"/>
      <c r="G157" s="211"/>
      <c r="H157" s="217"/>
      <c r="I157" s="217"/>
      <c r="J157" s="218"/>
    </row>
    <row r="158" spans="1:10">
      <c r="A158" s="178" t="str">
        <f xml:space="preserve"> F_Inputs!A158</f>
        <v>TMS</v>
      </c>
      <c r="B158" s="178" t="str">
        <f xml:space="preserve"> F_Inputs!B158</f>
        <v>PD11_14WWN_PR24</v>
      </c>
      <c r="C158" s="178" t="str">
        <f xml:space="preserve"> F_Inputs!C158</f>
        <v>PR19 reconciliation end-of-period RCV midnight adjustments as at 31 March 2025 - PR19 Land sales RCV adjustment in 2017-18 FYA (CPIH deflated) prices - Wastewater Network+</v>
      </c>
      <c r="D158" s="178" t="str">
        <f xml:space="preserve"> F_Inputs!D158</f>
        <v>£m</v>
      </c>
      <c r="E158" s="178" t="str">
        <f xml:space="preserve"> F_Inputs!E158</f>
        <v>Price Review 2024</v>
      </c>
      <c r="F158" s="209"/>
      <c r="G158" s="211"/>
      <c r="H158" s="217"/>
      <c r="I158" s="217"/>
      <c r="J158" s="218"/>
    </row>
    <row r="159" spans="1:10">
      <c r="A159" s="178" t="str">
        <f xml:space="preserve"> F_Inputs!A159</f>
        <v>TMS</v>
      </c>
      <c r="B159" s="178" t="str">
        <f xml:space="preserve"> F_Inputs!B159</f>
        <v>PD11_14ADDN1_PR24</v>
      </c>
      <c r="C159" s="178" t="str">
        <f xml:space="preserve"> F_Inputs!C159</f>
        <v>PR19 reconciliation end-of-period RCV midnight adjustments as at 31 March 2025 - PR19 Land sales RCV adjustment in 2017-18 FYA (CPIH deflated) prices - Additional Control 1</v>
      </c>
      <c r="D159" s="178" t="str">
        <f xml:space="preserve"> F_Inputs!D159</f>
        <v>£m</v>
      </c>
      <c r="E159" s="178" t="str">
        <f xml:space="preserve"> F_Inputs!E159</f>
        <v>Price Review 2024</v>
      </c>
      <c r="F159" s="209"/>
      <c r="G159" s="211"/>
      <c r="H159" s="217"/>
      <c r="I159" s="217"/>
      <c r="J159" s="218"/>
    </row>
    <row r="160" spans="1:10">
      <c r="A160" s="178" t="str">
        <f xml:space="preserve"> F_Inputs!A160</f>
        <v>TMS</v>
      </c>
      <c r="B160" s="178" t="str">
        <f xml:space="preserve"> F_Inputs!B160</f>
        <v>PD11_14ADDN2_PR24</v>
      </c>
      <c r="C160" s="178" t="str">
        <f xml:space="preserve"> F_Inputs!C160</f>
        <v>PR19 reconciliation end-of-period RCV midnight adjustments as at 31 March 2025 - PR19 Land sales RCV adjustment in 2017-18 FYA (CPIH deflated) prices - Additional Control 2</v>
      </c>
      <c r="D160" s="178" t="str">
        <f xml:space="preserve"> F_Inputs!D160</f>
        <v>£m</v>
      </c>
      <c r="E160" s="178" t="str">
        <f xml:space="preserve"> F_Inputs!E160</f>
        <v>Price Review 2024</v>
      </c>
      <c r="F160" s="209"/>
      <c r="G160" s="211"/>
      <c r="H160" s="217"/>
      <c r="I160" s="217"/>
      <c r="J160" s="218"/>
    </row>
    <row r="161" spans="1:10">
      <c r="A161" s="178" t="str">
        <f xml:space="preserve"> F_Inputs!A161</f>
        <v>TMS</v>
      </c>
      <c r="B161" s="178" t="str">
        <f xml:space="preserve"> F_Inputs!B161</f>
        <v>PD11_14TOT_PR24</v>
      </c>
      <c r="C161" s="178" t="str">
        <f xml:space="preserve"> F_Inputs!C161</f>
        <v>PR19 reconciliation end-of-period RCV midnight adjustments as at 31 March 2025 - PR19 Land sales RCV adjustment in 2017-18 FYA (CPIH deflated) prices - Total</v>
      </c>
      <c r="D161" s="178" t="str">
        <f xml:space="preserve"> F_Inputs!D161</f>
        <v>£m</v>
      </c>
      <c r="E161" s="178" t="str">
        <f xml:space="preserve"> F_Inputs!E161</f>
        <v>Price Review 2024</v>
      </c>
      <c r="F161" s="209"/>
      <c r="G161" s="211"/>
      <c r="H161" s="217"/>
      <c r="I161" s="217"/>
      <c r="J161" s="218"/>
    </row>
    <row r="162" spans="1:10">
      <c r="A162" s="178" t="str">
        <f xml:space="preserve"> F_Inputs!A162</f>
        <v>TMS</v>
      </c>
      <c r="B162" s="178" t="str">
        <f xml:space="preserve"> F_Inputs!B162</f>
        <v>PD11_15WR_PR24</v>
      </c>
      <c r="C162" s="178" t="str">
        <f xml:space="preserve"> F_Inputs!C162</f>
        <v>PR19 reconciliation end-of-period RCV midnight adjustments as at 31 March 2025 - PR19 RPI-CPIH wedge RCV adjustment in 2017-18 FYA (CPIH deflated) prices - Water resources</v>
      </c>
      <c r="D162" s="178" t="str">
        <f xml:space="preserve"> F_Inputs!D162</f>
        <v>£m</v>
      </c>
      <c r="E162" s="178" t="str">
        <f xml:space="preserve"> F_Inputs!E162</f>
        <v>Price Review 2024</v>
      </c>
      <c r="F162" s="209"/>
      <c r="G162" s="211"/>
      <c r="H162" s="217"/>
      <c r="I162" s="217"/>
      <c r="J162" s="218"/>
    </row>
    <row r="163" spans="1:10">
      <c r="A163" s="178" t="str">
        <f xml:space="preserve"> F_Inputs!A163</f>
        <v>TMS</v>
      </c>
      <c r="B163" s="178" t="str">
        <f xml:space="preserve"> F_Inputs!B163</f>
        <v>PD11_15WN_PR24</v>
      </c>
      <c r="C163" s="178" t="str">
        <f xml:space="preserve"> F_Inputs!C163</f>
        <v>PR19 reconciliation end-of-period RCV midnight adjustments as at 31 March 2025 - PR19 RPI-CPIH wedge RCV adjustment in 2017-18 FYA (CPIH deflated) prices - Water Network+</v>
      </c>
      <c r="D163" s="178" t="str">
        <f xml:space="preserve"> F_Inputs!D163</f>
        <v>£m</v>
      </c>
      <c r="E163" s="178" t="str">
        <f xml:space="preserve"> F_Inputs!E163</f>
        <v>Price Review 2024</v>
      </c>
      <c r="F163" s="209"/>
      <c r="G163" s="211"/>
      <c r="H163" s="217"/>
      <c r="I163" s="217"/>
      <c r="J163" s="218"/>
    </row>
    <row r="164" spans="1:10">
      <c r="A164" s="178" t="str">
        <f xml:space="preserve"> F_Inputs!A164</f>
        <v>TMS</v>
      </c>
      <c r="B164" s="178" t="str">
        <f xml:space="preserve"> F_Inputs!B164</f>
        <v>PD11_15WWN_PR24</v>
      </c>
      <c r="C164" s="178" t="str">
        <f xml:space="preserve"> F_Inputs!C164</f>
        <v>PR19 reconciliation end-of-period RCV midnight adjustments as at 31 March 2025 - PR19 RPI-CPIH wedge RCV adjustment in 2017-18 FYA (CPIH deflated) prices - Wastewater Network+</v>
      </c>
      <c r="D164" s="178" t="str">
        <f xml:space="preserve"> F_Inputs!D164</f>
        <v>£m</v>
      </c>
      <c r="E164" s="178" t="str">
        <f xml:space="preserve"> F_Inputs!E164</f>
        <v>Price Review 2024</v>
      </c>
      <c r="F164" s="209"/>
      <c r="G164" s="211"/>
      <c r="H164" s="217"/>
      <c r="I164" s="217"/>
      <c r="J164" s="218"/>
    </row>
    <row r="165" spans="1:10">
      <c r="A165" s="178" t="str">
        <f xml:space="preserve"> F_Inputs!A165</f>
        <v>TMS</v>
      </c>
      <c r="B165" s="178" t="str">
        <f xml:space="preserve"> F_Inputs!B165</f>
        <v>PD11_15BIO_PR24</v>
      </c>
      <c r="C165" s="178" t="str">
        <f xml:space="preserve"> F_Inputs!C165</f>
        <v>PR19 reconciliation end-of-period RCV midnight adjustments as at 31 March 2025 - PR19 RPI-CPIH wedge RCV adjustment in 2017-18 FYA (CPIH deflated) prices - Bioresources</v>
      </c>
      <c r="D165" s="178" t="str">
        <f xml:space="preserve"> F_Inputs!D165</f>
        <v>£m</v>
      </c>
      <c r="E165" s="178" t="str">
        <f xml:space="preserve"> F_Inputs!E165</f>
        <v>Price Review 2024</v>
      </c>
      <c r="F165" s="209"/>
      <c r="G165" s="211"/>
      <c r="H165" s="217"/>
      <c r="I165" s="217"/>
      <c r="J165" s="218"/>
    </row>
    <row r="166" spans="1:10">
      <c r="A166" s="178" t="str">
        <f xml:space="preserve"> F_Inputs!A166</f>
        <v>TMS</v>
      </c>
      <c r="B166" s="178" t="str">
        <f xml:space="preserve"> F_Inputs!B166</f>
        <v>PD11_15ADDN1_PR24</v>
      </c>
      <c r="C166" s="178" t="str">
        <f xml:space="preserve"> F_Inputs!C166</f>
        <v>PR19 reconciliation end-of-period RCV midnight adjustments as at 31 March 2025 - PR19 RPI-CPIH wedge RCV adjustment in 2017-18 FYA (CPIH deflated) prices - Additional Control 1</v>
      </c>
      <c r="D166" s="178" t="str">
        <f xml:space="preserve"> F_Inputs!D166</f>
        <v>£m</v>
      </c>
      <c r="E166" s="178" t="str">
        <f xml:space="preserve"> F_Inputs!E166</f>
        <v>Price Review 2024</v>
      </c>
      <c r="F166" s="209"/>
      <c r="G166" s="211"/>
      <c r="H166" s="217"/>
      <c r="I166" s="217"/>
      <c r="J166" s="218"/>
    </row>
    <row r="167" spans="1:10">
      <c r="A167" s="178" t="str">
        <f xml:space="preserve"> F_Inputs!A167</f>
        <v>TMS</v>
      </c>
      <c r="B167" s="178" t="str">
        <f xml:space="preserve"> F_Inputs!B167</f>
        <v>PD11_15ADDN2_PR24</v>
      </c>
      <c r="C167" s="178" t="str">
        <f xml:space="preserve"> F_Inputs!C167</f>
        <v>PR19 reconciliation end-of-period RCV midnight adjustments as at 31 March 2025 - PR19 RPI-CPIH wedge RCV adjustment in 2017-18 FYA (CPIH deflated) prices - Additional Control 2</v>
      </c>
      <c r="D167" s="178" t="str">
        <f xml:space="preserve"> F_Inputs!D167</f>
        <v>£m</v>
      </c>
      <c r="E167" s="178" t="str">
        <f xml:space="preserve"> F_Inputs!E167</f>
        <v>Price Review 2024</v>
      </c>
      <c r="F167" s="209"/>
      <c r="G167" s="211"/>
      <c r="H167" s="217"/>
      <c r="I167" s="217"/>
      <c r="J167" s="218"/>
    </row>
    <row r="168" spans="1:10">
      <c r="A168" s="178" t="str">
        <f xml:space="preserve"> F_Inputs!A168</f>
        <v>TMS</v>
      </c>
      <c r="B168" s="178" t="str">
        <f xml:space="preserve"> F_Inputs!B168</f>
        <v>PD11_15TOT_PR24</v>
      </c>
      <c r="C168" s="178" t="str">
        <f xml:space="preserve"> F_Inputs!C168</f>
        <v>PR19 reconciliation end-of-period RCV midnight adjustments as at 31 March 2025 - PR19 RPI-CPIH wedge RCV adjustment in 2017-18 FYA (CPIH deflated) prices - Total</v>
      </c>
      <c r="D168" s="178" t="str">
        <f xml:space="preserve"> F_Inputs!D168</f>
        <v>£m</v>
      </c>
      <c r="E168" s="178" t="str">
        <f xml:space="preserve"> F_Inputs!E168</f>
        <v>Price Review 2024</v>
      </c>
      <c r="F168" s="209"/>
      <c r="G168" s="211"/>
      <c r="H168" s="217"/>
      <c r="I168" s="217"/>
      <c r="J168" s="218"/>
    </row>
    <row r="169" spans="1:10">
      <c r="A169" s="178" t="str">
        <f xml:space="preserve"> F_Inputs!A169</f>
        <v>TMS</v>
      </c>
      <c r="B169" s="178" t="str">
        <f xml:space="preserve"> F_Inputs!B169</f>
        <v>PD11_16WR_PR24</v>
      </c>
      <c r="C169" s="178" t="str">
        <f xml:space="preserve"> F_Inputs!C169</f>
        <v>PR19 reconciliation end-of-period RCV midnight adjustments as at 31 March 2025 - PR19 Strategic regional water resources RCV adjustment in 2017-18 FYA (CPIH deflated) prices - Water resources</v>
      </c>
      <c r="D169" s="178" t="str">
        <f xml:space="preserve"> F_Inputs!D169</f>
        <v>£m</v>
      </c>
      <c r="E169" s="178" t="str">
        <f xml:space="preserve"> F_Inputs!E169</f>
        <v>Price Review 2024</v>
      </c>
      <c r="F169" s="209"/>
      <c r="G169" s="211"/>
      <c r="H169" s="217"/>
      <c r="I169" s="217"/>
      <c r="J169" s="218"/>
    </row>
    <row r="170" spans="1:10">
      <c r="A170" s="178" t="str">
        <f xml:space="preserve"> F_Inputs!A170</f>
        <v>TMS</v>
      </c>
      <c r="B170" s="178" t="str">
        <f xml:space="preserve"> F_Inputs!B170</f>
        <v>PD11_16WN_PR24</v>
      </c>
      <c r="C170" s="178" t="str">
        <f xml:space="preserve"> F_Inputs!C170</f>
        <v>PR19 reconciliation end-of-period RCV midnight adjustments as at 31 March 2025 - PR19 Strategic regional water resources RCV adjustment in 2017-18 FYA (CPIH deflated) prices - Water Network+</v>
      </c>
      <c r="D170" s="178" t="str">
        <f xml:space="preserve"> F_Inputs!D170</f>
        <v>£m</v>
      </c>
      <c r="E170" s="178" t="str">
        <f xml:space="preserve"> F_Inputs!E170</f>
        <v>Price Review 2024</v>
      </c>
      <c r="F170" s="209"/>
      <c r="G170" s="211"/>
      <c r="H170" s="217"/>
      <c r="I170" s="217"/>
      <c r="J170" s="218"/>
    </row>
    <row r="171" spans="1:10">
      <c r="A171" s="178" t="str">
        <f xml:space="preserve"> F_Inputs!A171</f>
        <v>TMS</v>
      </c>
      <c r="B171" s="178" t="str">
        <f xml:space="preserve"> F_Inputs!B171</f>
        <v>PD11_16TOT_PR24</v>
      </c>
      <c r="C171" s="178" t="str">
        <f xml:space="preserve"> F_Inputs!C171</f>
        <v>PR19 reconciliation end-of-period RCV midnight adjustments as at 31 March 2025 - PR19 Strategic regional water resources RCV adjustment in 2017-18 FYA (CPIH deflated) prices - Total</v>
      </c>
      <c r="D171" s="178" t="str">
        <f xml:space="preserve"> F_Inputs!D171</f>
        <v>£m</v>
      </c>
      <c r="E171" s="178" t="str">
        <f xml:space="preserve"> F_Inputs!E171</f>
        <v>Price Review 2024</v>
      </c>
      <c r="F171" s="209"/>
      <c r="G171" s="211"/>
      <c r="H171" s="217"/>
      <c r="I171" s="217"/>
      <c r="J171" s="218"/>
    </row>
    <row r="172" spans="1:10">
      <c r="A172" s="178" t="str">
        <f xml:space="preserve"> F_Inputs!A172</f>
        <v>TMS</v>
      </c>
      <c r="B172" s="178" t="str">
        <f xml:space="preserve"> F_Inputs!B172</f>
        <v>PD11_17WR_PR24</v>
      </c>
      <c r="C172" s="178" t="str">
        <f xml:space="preserve"> F_Inputs!C172</f>
        <v>PR19 reconciliation end-of-period RCV midnight adjustments as at 31 March 2025 - PR19 Green recovery RCV adjustment in 2017-18 FYA (CPIH deflated) prices - Water resources</v>
      </c>
      <c r="D172" s="178" t="str">
        <f xml:space="preserve"> F_Inputs!D172</f>
        <v>£m</v>
      </c>
      <c r="E172" s="178" t="str">
        <f xml:space="preserve"> F_Inputs!E172</f>
        <v>Price Review 2024</v>
      </c>
      <c r="F172" s="209"/>
      <c r="G172" s="211"/>
      <c r="H172" s="217"/>
      <c r="I172" s="217"/>
      <c r="J172" s="218"/>
    </row>
    <row r="173" spans="1:10">
      <c r="A173" s="178" t="str">
        <f xml:space="preserve"> F_Inputs!A173</f>
        <v>TMS</v>
      </c>
      <c r="B173" s="178" t="str">
        <f xml:space="preserve"> F_Inputs!B173</f>
        <v>PD11_17WN_PR24</v>
      </c>
      <c r="C173" s="178" t="str">
        <f xml:space="preserve"> F_Inputs!C173</f>
        <v>PR19 reconciliation end-of-period RCV midnight adjustments as at 31 March 2025 - PR19 Green recovery RCV adjustment in 2017-18 FYA (CPIH deflated) prices - Water Network+</v>
      </c>
      <c r="D173" s="178" t="str">
        <f xml:space="preserve"> F_Inputs!D173</f>
        <v>£m</v>
      </c>
      <c r="E173" s="178" t="str">
        <f xml:space="preserve"> F_Inputs!E173</f>
        <v>Price Review 2024</v>
      </c>
      <c r="F173" s="209"/>
      <c r="G173" s="211"/>
      <c r="H173" s="217"/>
      <c r="I173" s="217"/>
      <c r="J173" s="218"/>
    </row>
    <row r="174" spans="1:10">
      <c r="A174" s="178" t="str">
        <f xml:space="preserve"> F_Inputs!A174</f>
        <v>TMS</v>
      </c>
      <c r="B174" s="178" t="str">
        <f xml:space="preserve"> F_Inputs!B174</f>
        <v>PD11_17WWN_PR24</v>
      </c>
      <c r="C174" s="178" t="str">
        <f xml:space="preserve"> F_Inputs!C174</f>
        <v>PR19 reconciliation end-of-period RCV midnight adjustments as at 31 March 2025 - PR19 Green recovery RCV adjustment in 2017-18 FYA (CPIH deflated) prices - Wastewater Network+</v>
      </c>
      <c r="D174" s="178" t="str">
        <f xml:space="preserve"> F_Inputs!D174</f>
        <v>£m</v>
      </c>
      <c r="E174" s="178" t="str">
        <f xml:space="preserve"> F_Inputs!E174</f>
        <v>Price Review 2024</v>
      </c>
      <c r="F174" s="209"/>
      <c r="G174" s="211"/>
      <c r="H174" s="217"/>
      <c r="I174" s="217"/>
      <c r="J174" s="218"/>
    </row>
    <row r="175" spans="1:10">
      <c r="A175" s="178" t="str">
        <f xml:space="preserve"> F_Inputs!A175</f>
        <v>TMS</v>
      </c>
      <c r="B175" s="178" t="str">
        <f xml:space="preserve"> F_Inputs!B175</f>
        <v>PD11_17BIO_PR24</v>
      </c>
      <c r="C175" s="178" t="str">
        <f xml:space="preserve"> F_Inputs!C175</f>
        <v>PR19 reconciliation end-of-period RCV midnight adjustments as at 31 March 2025 - PR19 Green recovery RCV adjustment in 2017-18 FYA (CPIH deflated) prices - Bioresources</v>
      </c>
      <c r="D175" s="178" t="str">
        <f xml:space="preserve"> F_Inputs!D175</f>
        <v>£m</v>
      </c>
      <c r="E175" s="178" t="str">
        <f xml:space="preserve"> F_Inputs!E175</f>
        <v>Price Review 2024</v>
      </c>
      <c r="F175" s="209"/>
      <c r="G175" s="211"/>
      <c r="H175" s="217"/>
      <c r="I175" s="217"/>
      <c r="J175" s="218"/>
    </row>
    <row r="176" spans="1:10">
      <c r="A176" s="178" t="str">
        <f xml:space="preserve"> F_Inputs!A176</f>
        <v>TMS</v>
      </c>
      <c r="B176" s="178" t="str">
        <f xml:space="preserve"> F_Inputs!B176</f>
        <v>PD11_17TOT_PR24</v>
      </c>
      <c r="C176" s="178" t="str">
        <f xml:space="preserve"> F_Inputs!C176</f>
        <v>PR19 reconciliation end-of-period RCV midnight adjustments as at 31 March 2025 - PR19 Green recovery RCV adjustment in 2017-18 FYA (CPIH deflated) prices - Total</v>
      </c>
      <c r="D176" s="178" t="str">
        <f xml:space="preserve"> F_Inputs!D176</f>
        <v>£m</v>
      </c>
      <c r="E176" s="178" t="str">
        <f xml:space="preserve"> F_Inputs!E176</f>
        <v>Price Review 2024</v>
      </c>
      <c r="F176" s="209"/>
      <c r="G176" s="211"/>
      <c r="H176" s="217"/>
      <c r="I176" s="217"/>
      <c r="J176" s="218"/>
    </row>
    <row r="177" spans="1:10">
      <c r="A177" s="178" t="str">
        <f xml:space="preserve"> F_Inputs!A177</f>
        <v>TMS</v>
      </c>
      <c r="B177" s="178" t="str">
        <f xml:space="preserve"> F_Inputs!B177</f>
        <v>PD11_18ADDN1_PR24</v>
      </c>
      <c r="C177" s="178" t="str">
        <f xml:space="preserve"> F_Inputs!C177</f>
        <v>PR19 reconciliation end-of-period RCV midnight adjustments as at 31 March 2025 - PR19 Havant Thicket activities RCV adjustment in 2017-18 FYA (CPIH deflated) prices - Additional Control 1</v>
      </c>
      <c r="D177" s="178" t="str">
        <f xml:space="preserve"> F_Inputs!D177</f>
        <v>£m</v>
      </c>
      <c r="E177" s="178" t="str">
        <f xml:space="preserve"> F_Inputs!E177</f>
        <v>Price Review 2024</v>
      </c>
      <c r="F177" s="209"/>
      <c r="G177" s="211"/>
      <c r="H177" s="217"/>
      <c r="I177" s="217"/>
      <c r="J177" s="218"/>
    </row>
    <row r="178" spans="1:10">
      <c r="A178" s="178" t="str">
        <f xml:space="preserve"> F_Inputs!A178</f>
        <v>TMS</v>
      </c>
      <c r="B178" s="178" t="str">
        <f xml:space="preserve"> F_Inputs!B178</f>
        <v>PD11_18ADDN2_PR24</v>
      </c>
      <c r="C178" s="178" t="str">
        <f xml:space="preserve"> F_Inputs!C178</f>
        <v>PR19 reconciliation end-of-period RCV midnight adjustments as at 31 March 2025 - PR19 Havant Thicket activities RCV adjustment in 2017-18 FYA (CPIH deflated) prices - Additional Control 2</v>
      </c>
      <c r="D178" s="178" t="str">
        <f xml:space="preserve"> F_Inputs!D178</f>
        <v>£m</v>
      </c>
      <c r="E178" s="178" t="str">
        <f xml:space="preserve"> F_Inputs!E178</f>
        <v>Price Review 2024</v>
      </c>
      <c r="F178" s="209"/>
      <c r="G178" s="211"/>
      <c r="H178" s="217"/>
      <c r="I178" s="217"/>
      <c r="J178" s="218"/>
    </row>
    <row r="179" spans="1:10">
      <c r="A179" s="178" t="str">
        <f xml:space="preserve"> F_Inputs!A179</f>
        <v>TMS</v>
      </c>
      <c r="B179" s="178" t="str">
        <f xml:space="preserve"> F_Inputs!B179</f>
        <v>PD11_18TOT_PR24</v>
      </c>
      <c r="C179" s="178" t="str">
        <f xml:space="preserve"> F_Inputs!C179</f>
        <v>PR19 reconciliation end-of-period RCV midnight adjustments as at 31 March 2025 - PR19 Havant Thicket activities RCV adjustment in 2017-18 FYA (CPIH deflated) prices - Total</v>
      </c>
      <c r="D179" s="178" t="str">
        <f xml:space="preserve"> F_Inputs!D179</f>
        <v>£m</v>
      </c>
      <c r="E179" s="178" t="str">
        <f xml:space="preserve"> F_Inputs!E179</f>
        <v>Price Review 2024</v>
      </c>
      <c r="F179" s="209"/>
      <c r="G179" s="211"/>
      <c r="H179" s="217"/>
      <c r="I179" s="217"/>
      <c r="J179" s="218"/>
    </row>
    <row r="180" spans="1:10">
      <c r="A180" s="178" t="str">
        <f xml:space="preserve"> F_Inputs!A180</f>
        <v>TMS</v>
      </c>
      <c r="B180" s="178" t="str">
        <f xml:space="preserve"> F_Inputs!B180</f>
        <v>PD11_19WR_PR24</v>
      </c>
      <c r="C180" s="178" t="str">
        <f xml:space="preserve"> F_Inputs!C180</f>
        <v>PR19 reconciliation end-of-period RCV midnight adjustments as at 31 March 2025 - Other RCV adjustments in 2017-18 FYA (CPIH deflated) prices - Water resources</v>
      </c>
      <c r="D180" s="178" t="str">
        <f xml:space="preserve"> F_Inputs!D180</f>
        <v>£m</v>
      </c>
      <c r="E180" s="178" t="str">
        <f xml:space="preserve"> F_Inputs!E180</f>
        <v>Price Review 2024</v>
      </c>
      <c r="F180" s="209"/>
      <c r="G180" s="211"/>
      <c r="H180" s="217"/>
      <c r="I180" s="217"/>
      <c r="J180" s="218"/>
    </row>
    <row r="181" spans="1:10">
      <c r="A181" s="178" t="str">
        <f xml:space="preserve"> F_Inputs!A181</f>
        <v>TMS</v>
      </c>
      <c r="B181" s="178" t="str">
        <f xml:space="preserve"> F_Inputs!B181</f>
        <v>PD11_19WN_PR24</v>
      </c>
      <c r="C181" s="178" t="str">
        <f xml:space="preserve"> F_Inputs!C181</f>
        <v>PR19 reconciliation end-of-period RCV midnight adjustments as at 31 March 2025 - Other RCV adjustments in 2017-18 FYA (CPIH deflated) prices - Water Network+</v>
      </c>
      <c r="D181" s="178" t="str">
        <f xml:space="preserve"> F_Inputs!D181</f>
        <v>£m</v>
      </c>
      <c r="E181" s="178" t="str">
        <f xml:space="preserve"> F_Inputs!E181</f>
        <v>Price Review 2024</v>
      </c>
      <c r="F181" s="209"/>
      <c r="G181" s="211"/>
      <c r="H181" s="217"/>
      <c r="I181" s="217"/>
      <c r="J181" s="218"/>
    </row>
    <row r="182" spans="1:10">
      <c r="A182" s="178" t="str">
        <f xml:space="preserve"> F_Inputs!A182</f>
        <v>TMS</v>
      </c>
      <c r="B182" s="178" t="str">
        <f xml:space="preserve"> F_Inputs!B182</f>
        <v>PD11_19WWN_PR24</v>
      </c>
      <c r="C182" s="178" t="str">
        <f xml:space="preserve"> F_Inputs!C182</f>
        <v>PR19 reconciliation end-of-period RCV midnight adjustments as at 31 March 2025 - Other RCV adjustments in 2017-18 FYA (CPIH deflated) prices - Wastewater Network+</v>
      </c>
      <c r="D182" s="178" t="str">
        <f xml:space="preserve"> F_Inputs!D182</f>
        <v>£m</v>
      </c>
      <c r="E182" s="178" t="str">
        <f xml:space="preserve"> F_Inputs!E182</f>
        <v>Price Review 2024</v>
      </c>
      <c r="F182" s="209"/>
      <c r="G182" s="211"/>
      <c r="H182" s="217"/>
      <c r="I182" s="217"/>
      <c r="J182" s="218"/>
    </row>
    <row r="183" spans="1:10">
      <c r="A183" s="178" t="str">
        <f xml:space="preserve"> F_Inputs!A183</f>
        <v>TMS</v>
      </c>
      <c r="B183" s="178" t="str">
        <f xml:space="preserve"> F_Inputs!B183</f>
        <v>PD11_19BIO_PR24</v>
      </c>
      <c r="C183" s="178" t="str">
        <f xml:space="preserve"> F_Inputs!C183</f>
        <v>PR19 reconciliation end-of-period RCV midnight adjustments as at 31 March 2025 - Other RCV adjustments in 2017-18 FYA (CPIH deflated) prices - Bioresources</v>
      </c>
      <c r="D183" s="178" t="str">
        <f xml:space="preserve"> F_Inputs!D183</f>
        <v>£m</v>
      </c>
      <c r="E183" s="178" t="str">
        <f xml:space="preserve"> F_Inputs!E183</f>
        <v>Price Review 2024</v>
      </c>
      <c r="F183" s="209"/>
      <c r="G183" s="211"/>
      <c r="H183" s="217"/>
      <c r="I183" s="217"/>
      <c r="J183" s="218"/>
    </row>
    <row r="184" spans="1:10">
      <c r="A184" s="178" t="str">
        <f xml:space="preserve"> F_Inputs!A184</f>
        <v>TMS</v>
      </c>
      <c r="B184" s="178" t="str">
        <f xml:space="preserve"> F_Inputs!B184</f>
        <v>PD11_19ADDN1_PR24</v>
      </c>
      <c r="C184" s="178" t="str">
        <f xml:space="preserve"> F_Inputs!C184</f>
        <v>PR19 reconciliation end-of-period RCV midnight adjustments as at 31 March 2025 - Other RCV adjustments in 2017-18 FYA (CPIH deflated) prices - Additional Control 1</v>
      </c>
      <c r="D184" s="178" t="str">
        <f xml:space="preserve"> F_Inputs!D184</f>
        <v>£m</v>
      </c>
      <c r="E184" s="178" t="str">
        <f xml:space="preserve"> F_Inputs!E184</f>
        <v>Price Review 2024</v>
      </c>
      <c r="F184" s="209"/>
      <c r="G184" s="211"/>
      <c r="H184" s="217"/>
      <c r="I184" s="217"/>
      <c r="J184" s="218"/>
    </row>
    <row r="185" spans="1:10">
      <c r="A185" s="178" t="str">
        <f xml:space="preserve"> F_Inputs!A185</f>
        <v>TMS</v>
      </c>
      <c r="B185" s="178" t="str">
        <f xml:space="preserve"> F_Inputs!B185</f>
        <v>PD11_19ADDN2_PR24</v>
      </c>
      <c r="C185" s="178" t="str">
        <f xml:space="preserve"> F_Inputs!C185</f>
        <v>PR19 reconciliation end-of-period RCV midnight adjustments as at 31 March 2025 - Other RCV adjustments in 2017-18 FYA (CPIH deflated) prices - Additional Control 2</v>
      </c>
      <c r="D185" s="178" t="str">
        <f xml:space="preserve"> F_Inputs!D185</f>
        <v>£m</v>
      </c>
      <c r="E185" s="178" t="str">
        <f xml:space="preserve"> F_Inputs!E185</f>
        <v>Price Review 2024</v>
      </c>
      <c r="F185" s="209"/>
      <c r="G185" s="211"/>
      <c r="H185" s="217"/>
      <c r="I185" s="217"/>
      <c r="J185" s="218"/>
    </row>
    <row r="186" spans="1:10">
      <c r="A186" s="178" t="str">
        <f xml:space="preserve"> F_Inputs!A186</f>
        <v>TMS</v>
      </c>
      <c r="B186" s="178" t="str">
        <f xml:space="preserve"> F_Inputs!B186</f>
        <v>PD11_19TOT_PR24</v>
      </c>
      <c r="C186" s="178" t="str">
        <f xml:space="preserve"> F_Inputs!C186</f>
        <v>PR19 reconciliation end-of-period RCV midnight adjustments as at 31 March 2025 - Other RCV adjustments in 2017-18 FYA (CPIH deflated) prices - Total</v>
      </c>
      <c r="D186" s="178" t="str">
        <f xml:space="preserve"> F_Inputs!D186</f>
        <v>£m</v>
      </c>
      <c r="E186" s="178" t="str">
        <f xml:space="preserve"> F_Inputs!E186</f>
        <v>Price Review 2024</v>
      </c>
      <c r="F186" s="209"/>
      <c r="G186" s="211"/>
      <c r="H186" s="217"/>
      <c r="I186" s="217"/>
      <c r="J186" s="218"/>
    </row>
    <row r="187" spans="1:10">
      <c r="A187" s="178" t="str">
        <f xml:space="preserve"> F_Inputs!A187</f>
        <v>TMS</v>
      </c>
      <c r="B187" s="178" t="str">
        <f xml:space="preserve"> F_Inputs!B187</f>
        <v>PD11_20WR_PR24</v>
      </c>
      <c r="C187" s="178" t="str">
        <f xml:space="preserve"> F_Inputs!C187</f>
        <v>PR24 end-of-period RCV midnight adjustments as at 31 March 2025 - PR24 Transitional expenditure programme RCV adjustment in 2017-18 FYA (CPIH deflated) prices - Water resources</v>
      </c>
      <c r="D187" s="178" t="str">
        <f xml:space="preserve"> F_Inputs!D187</f>
        <v>£m</v>
      </c>
      <c r="E187" s="178" t="str">
        <f xml:space="preserve"> F_Inputs!E187</f>
        <v>Price Review 2024</v>
      </c>
      <c r="F187" s="209"/>
      <c r="G187" s="211"/>
      <c r="H187" s="217"/>
      <c r="I187" s="217"/>
      <c r="J187" s="218"/>
    </row>
    <row r="188" spans="1:10">
      <c r="A188" s="178" t="str">
        <f xml:space="preserve"> F_Inputs!A188</f>
        <v>TMS</v>
      </c>
      <c r="B188" s="178" t="str">
        <f xml:space="preserve"> F_Inputs!B188</f>
        <v>PD11_20WN_PR24</v>
      </c>
      <c r="C188" s="178" t="str">
        <f xml:space="preserve"> F_Inputs!C188</f>
        <v>PR24 end-of-period RCV midnight adjustments as at 31 March 2025 - PR24 Transitional expenditure programme RCV adjustment in 2017-18 FYA (CPIH deflated) prices - Water Network+</v>
      </c>
      <c r="D188" s="178" t="str">
        <f xml:space="preserve"> F_Inputs!D188</f>
        <v>£m</v>
      </c>
      <c r="E188" s="178" t="str">
        <f xml:space="preserve"> F_Inputs!E188</f>
        <v>Price Review 2024</v>
      </c>
      <c r="F188" s="209"/>
      <c r="G188" s="211"/>
      <c r="H188" s="217"/>
      <c r="I188" s="217"/>
      <c r="J188" s="218"/>
    </row>
    <row r="189" spans="1:10">
      <c r="A189" s="178" t="str">
        <f xml:space="preserve"> F_Inputs!A189</f>
        <v>TMS</v>
      </c>
      <c r="B189" s="178" t="str">
        <f xml:space="preserve"> F_Inputs!B189</f>
        <v>PD11_20WWN_PR24</v>
      </c>
      <c r="C189" s="178" t="str">
        <f xml:space="preserve"> F_Inputs!C189</f>
        <v>PR24 end-of-period RCV midnight adjustments as at 31 March 2025 - PR24 Transitional expenditure programme RCV adjustment in 2017-18 FYA (CPIH deflated) prices - Wastewater Network+</v>
      </c>
      <c r="D189" s="178" t="str">
        <f xml:space="preserve"> F_Inputs!D189</f>
        <v>£m</v>
      </c>
      <c r="E189" s="178" t="str">
        <f xml:space="preserve"> F_Inputs!E189</f>
        <v>Price Review 2024</v>
      </c>
      <c r="F189" s="209"/>
      <c r="G189" s="211"/>
      <c r="H189" s="217"/>
      <c r="I189" s="217"/>
      <c r="J189" s="218"/>
    </row>
    <row r="190" spans="1:10">
      <c r="A190" s="178" t="str">
        <f xml:space="preserve"> F_Inputs!A190</f>
        <v>TMS</v>
      </c>
      <c r="B190" s="178" t="str">
        <f xml:space="preserve"> F_Inputs!B190</f>
        <v>PD11_20BIO_PR24</v>
      </c>
      <c r="C190" s="178" t="str">
        <f xml:space="preserve"> F_Inputs!C190</f>
        <v>PR24 end-of-period RCV midnight adjustments as at 31 March 2025 - PR24 Transitional expenditure programme RCV adjustment in 2017-18 FYA (CPIH deflated) prices - Bioresources</v>
      </c>
      <c r="D190" s="178" t="str">
        <f xml:space="preserve"> F_Inputs!D190</f>
        <v>£m</v>
      </c>
      <c r="E190" s="178" t="str">
        <f xml:space="preserve"> F_Inputs!E190</f>
        <v>Price Review 2024</v>
      </c>
      <c r="F190" s="209"/>
      <c r="G190" s="211"/>
      <c r="H190" s="217"/>
      <c r="I190" s="217"/>
      <c r="J190" s="218"/>
    </row>
    <row r="191" spans="1:10">
      <c r="A191" s="178" t="str">
        <f xml:space="preserve"> F_Inputs!A191</f>
        <v>TMS</v>
      </c>
      <c r="B191" s="178" t="str">
        <f xml:space="preserve"> F_Inputs!B191</f>
        <v>PD11_20ADDN1_PR24</v>
      </c>
      <c r="C191" s="178" t="str">
        <f xml:space="preserve"> F_Inputs!C191</f>
        <v>PR24 end-of-period RCV midnight adjustments as at 31 March 2025 - PR24 Transitional expenditure programme RCV adjustment in 2017-18 FYA (CPIH deflated) prices - Additional Control 1</v>
      </c>
      <c r="D191" s="178" t="str">
        <f xml:space="preserve"> F_Inputs!D191</f>
        <v>£m</v>
      </c>
      <c r="E191" s="178" t="str">
        <f xml:space="preserve"> F_Inputs!E191</f>
        <v>Price Review 2024</v>
      </c>
      <c r="F191" s="209"/>
      <c r="G191" s="211"/>
      <c r="H191" s="217"/>
      <c r="I191" s="217"/>
      <c r="J191" s="218"/>
    </row>
    <row r="192" spans="1:10">
      <c r="A192" s="178" t="str">
        <f xml:space="preserve"> F_Inputs!A192</f>
        <v>TMS</v>
      </c>
      <c r="B192" s="178" t="str">
        <f xml:space="preserve"> F_Inputs!B192</f>
        <v>PD11_20ADDN2_PR24</v>
      </c>
      <c r="C192" s="178" t="str">
        <f xml:space="preserve"> F_Inputs!C192</f>
        <v>PR24 end-of-period RCV midnight adjustments as at 31 March 2025 - PR24 Transitional expenditure programme RCV adjustment in 2017-18 FYA (CPIH deflated) prices - Additional Control 2</v>
      </c>
      <c r="D192" s="178" t="str">
        <f xml:space="preserve"> F_Inputs!D192</f>
        <v>£m</v>
      </c>
      <c r="E192" s="178" t="str">
        <f xml:space="preserve"> F_Inputs!E192</f>
        <v>Price Review 2024</v>
      </c>
      <c r="F192" s="209"/>
      <c r="G192" s="211"/>
      <c r="H192" s="217"/>
      <c r="I192" s="217"/>
      <c r="J192" s="218"/>
    </row>
    <row r="193" spans="1:10">
      <c r="A193" s="178" t="str">
        <f xml:space="preserve"> F_Inputs!A193</f>
        <v>TMS</v>
      </c>
      <c r="B193" s="178" t="str">
        <f xml:space="preserve"> F_Inputs!B193</f>
        <v>PD11_20TOT_PR24</v>
      </c>
      <c r="C193" s="178" t="str">
        <f xml:space="preserve"> F_Inputs!C193</f>
        <v>PR24 end-of-period RCV midnight adjustments as at 31 March 2025 - PR24 Transitional expenditure programme RCV adjustment in 2017-18 FYA (CPIH deflated) prices - Total</v>
      </c>
      <c r="D193" s="178" t="str">
        <f xml:space="preserve"> F_Inputs!D193</f>
        <v>£m</v>
      </c>
      <c r="E193" s="178" t="str">
        <f xml:space="preserve"> F_Inputs!E193</f>
        <v>Price Review 2024</v>
      </c>
      <c r="F193" s="209"/>
      <c r="G193" s="211"/>
      <c r="H193" s="217"/>
      <c r="I193" s="217"/>
      <c r="J193" s="218"/>
    </row>
    <row r="194" spans="1:10">
      <c r="A194" s="178" t="str">
        <f xml:space="preserve"> F_Inputs!A194</f>
        <v>TMS</v>
      </c>
      <c r="B194" s="178" t="str">
        <f xml:space="preserve"> F_Inputs!B194</f>
        <v>PD11_21WR_PR24</v>
      </c>
      <c r="C194" s="178" t="str">
        <f xml:space="preserve"> F_Inputs!C194</f>
        <v>PR24 end-of-period RCV midnight adjustments as at 31 March 2025 - PR24 Defra accelerated programme RCV adjustment in 2017-18 FYA (CPIH deflated) prices - Water resources</v>
      </c>
      <c r="D194" s="178" t="str">
        <f xml:space="preserve"> F_Inputs!D194</f>
        <v>£m</v>
      </c>
      <c r="E194" s="178" t="str">
        <f xml:space="preserve"> F_Inputs!E194</f>
        <v>Price Review 2024</v>
      </c>
      <c r="F194" s="209"/>
      <c r="G194" s="211"/>
      <c r="H194" s="217"/>
      <c r="I194" s="217"/>
      <c r="J194" s="218"/>
    </row>
    <row r="195" spans="1:10">
      <c r="A195" s="178" t="str">
        <f xml:space="preserve"> F_Inputs!A195</f>
        <v>TMS</v>
      </c>
      <c r="B195" s="178" t="str">
        <f xml:space="preserve"> F_Inputs!B195</f>
        <v>PD11_21WN_PR24</v>
      </c>
      <c r="C195" s="178" t="str">
        <f xml:space="preserve"> F_Inputs!C195</f>
        <v>PR24 end-of-period RCV midnight adjustments as at 31 March 2025 - PR24 Defra accelerated programme RCV adjustment in 2017-18 FYA (CPIH deflated) prices - Water Network+</v>
      </c>
      <c r="D195" s="178" t="str">
        <f xml:space="preserve"> F_Inputs!D195</f>
        <v>£m</v>
      </c>
      <c r="E195" s="178" t="str">
        <f xml:space="preserve"> F_Inputs!E195</f>
        <v>Price Review 2024</v>
      </c>
      <c r="F195" s="209"/>
      <c r="G195" s="211"/>
      <c r="H195" s="217"/>
      <c r="I195" s="217"/>
      <c r="J195" s="218"/>
    </row>
    <row r="196" spans="1:10">
      <c r="A196" s="178" t="str">
        <f xml:space="preserve"> F_Inputs!A196</f>
        <v>TMS</v>
      </c>
      <c r="B196" s="178" t="str">
        <f xml:space="preserve"> F_Inputs!B196</f>
        <v>PD11_21WWN_PR24</v>
      </c>
      <c r="C196" s="178" t="str">
        <f xml:space="preserve"> F_Inputs!C196</f>
        <v>PR24 end-of-period RCV midnight adjustments as at 31 March 2025 - PR24 Defra accelerated programme RCV adjustment in 2017-18 FYA (CPIH deflated) prices - Wastewater Network+</v>
      </c>
      <c r="D196" s="178" t="str">
        <f xml:space="preserve"> F_Inputs!D196</f>
        <v>£m</v>
      </c>
      <c r="E196" s="178" t="str">
        <f xml:space="preserve"> F_Inputs!E196</f>
        <v>Price Review 2024</v>
      </c>
      <c r="F196" s="209"/>
      <c r="G196" s="211"/>
      <c r="H196" s="217"/>
      <c r="I196" s="217"/>
      <c r="J196" s="218"/>
    </row>
    <row r="197" spans="1:10">
      <c r="A197" s="178" t="str">
        <f xml:space="preserve"> F_Inputs!A197</f>
        <v>TMS</v>
      </c>
      <c r="B197" s="178" t="str">
        <f xml:space="preserve"> F_Inputs!B197</f>
        <v>PD11_21BIO_PR24</v>
      </c>
      <c r="C197" s="178" t="str">
        <f xml:space="preserve"> F_Inputs!C197</f>
        <v>PR24 end-of-period RCV midnight adjustments as at 31 March 2025 - PR24 Defra accelerated programme RCV adjustment in 2017-18 FYA (CPIH deflated) prices - Bioresources</v>
      </c>
      <c r="D197" s="178" t="str">
        <f xml:space="preserve"> F_Inputs!D197</f>
        <v>£m</v>
      </c>
      <c r="E197" s="178" t="str">
        <f xml:space="preserve"> F_Inputs!E197</f>
        <v>Price Review 2024</v>
      </c>
      <c r="F197" s="209"/>
      <c r="G197" s="211"/>
      <c r="H197" s="217"/>
      <c r="I197" s="217"/>
      <c r="J197" s="218"/>
    </row>
    <row r="198" spans="1:10">
      <c r="A198" s="178" t="str">
        <f xml:space="preserve"> F_Inputs!A198</f>
        <v>TMS</v>
      </c>
      <c r="B198" s="178" t="str">
        <f xml:space="preserve"> F_Inputs!B198</f>
        <v>PD11_21ADDN1_PR24</v>
      </c>
      <c r="C198" s="178" t="str">
        <f xml:space="preserve"> F_Inputs!C198</f>
        <v>PR24 end-of-period RCV midnight adjustments as at 31 March 2025 - PR24 Defra accelerated programme RCV adjustment in 2017-18 FYA (CPIH deflated) prices - Additional Control 1</v>
      </c>
      <c r="D198" s="178" t="str">
        <f xml:space="preserve"> F_Inputs!D198</f>
        <v>£m</v>
      </c>
      <c r="E198" s="178" t="str">
        <f xml:space="preserve"> F_Inputs!E198</f>
        <v>Price Review 2024</v>
      </c>
      <c r="F198" s="209"/>
      <c r="G198" s="211"/>
      <c r="H198" s="217"/>
      <c r="I198" s="217"/>
      <c r="J198" s="218"/>
    </row>
    <row r="199" spans="1:10">
      <c r="A199" s="178" t="str">
        <f xml:space="preserve"> F_Inputs!A199</f>
        <v>TMS</v>
      </c>
      <c r="B199" s="178" t="str">
        <f xml:space="preserve"> F_Inputs!B199</f>
        <v>PD11_21ADDN2_PR24</v>
      </c>
      <c r="C199" s="178" t="str">
        <f xml:space="preserve"> F_Inputs!C199</f>
        <v>PR24 end-of-period RCV midnight adjustments as at 31 March 2025 - PR24 Defra accelerated programme RCV adjustment in 2017-18 FYA (CPIH deflated) prices - Additional Control 2</v>
      </c>
      <c r="D199" s="178" t="str">
        <f xml:space="preserve"> F_Inputs!D199</f>
        <v>£m</v>
      </c>
      <c r="E199" s="178" t="str">
        <f xml:space="preserve"> F_Inputs!E199</f>
        <v>Price Review 2024</v>
      </c>
      <c r="F199" s="209"/>
      <c r="G199" s="211"/>
      <c r="H199" s="217"/>
      <c r="I199" s="217"/>
      <c r="J199" s="218"/>
    </row>
    <row r="200" spans="1:10">
      <c r="A200" s="178" t="str">
        <f xml:space="preserve"> F_Inputs!A200</f>
        <v>TMS</v>
      </c>
      <c r="B200" s="178" t="str">
        <f xml:space="preserve"> F_Inputs!B200</f>
        <v>PD11_21TOT_PR24</v>
      </c>
      <c r="C200" s="178" t="str">
        <f xml:space="preserve"> F_Inputs!C200</f>
        <v>PR24 end-of-period RCV midnight adjustments as at 31 March 2025 - PR24 Defra accelerated programme RCV adjustment in 2017-18 FYA (CPIH deflated) prices - Total</v>
      </c>
      <c r="D200" s="178" t="str">
        <f xml:space="preserve"> F_Inputs!D200</f>
        <v>£m</v>
      </c>
      <c r="E200" s="178" t="str">
        <f xml:space="preserve"> F_Inputs!E200</f>
        <v>Price Review 2024</v>
      </c>
      <c r="F200" s="209"/>
      <c r="G200" s="211"/>
      <c r="H200" s="217"/>
      <c r="I200" s="217"/>
      <c r="J200" s="218"/>
    </row>
    <row r="201" spans="1:10">
      <c r="A201" s="178" t="str">
        <f xml:space="preserve"> F_Inputs!A201</f>
        <v>TMS</v>
      </c>
      <c r="B201" s="178" t="str">
        <f xml:space="preserve"> F_Inputs!B201</f>
        <v>PD11_22WR_PR24</v>
      </c>
      <c r="C201" s="178" t="str">
        <f xml:space="preserve"> F_Inputs!C201</f>
        <v>Opening RCV balances as at 1 April 2025 - Opening RCV at 1 April 2025 in 2017-18 FYA (CPIH deflated) prices post midnight adjustments - Water resources</v>
      </c>
      <c r="D201" s="178" t="str">
        <f xml:space="preserve"> F_Inputs!D201</f>
        <v>£m</v>
      </c>
      <c r="E201" s="178" t="str">
        <f xml:space="preserve"> F_Inputs!E201</f>
        <v>Price Review 2024</v>
      </c>
      <c r="F201" s="209"/>
      <c r="G201" s="211"/>
      <c r="H201" s="217"/>
      <c r="I201" s="217"/>
      <c r="J201" s="218"/>
    </row>
    <row r="202" spans="1:10">
      <c r="A202" s="178" t="str">
        <f xml:space="preserve"> F_Inputs!A202</f>
        <v>TMS</v>
      </c>
      <c r="B202" s="178" t="str">
        <f xml:space="preserve"> F_Inputs!B202</f>
        <v>PD11_22WN_PR24</v>
      </c>
      <c r="C202" s="178" t="str">
        <f xml:space="preserve"> F_Inputs!C202</f>
        <v>Opening RCV balances as at 1 April 2025 - Opening RCV at 1 April 2025 in 2017-18 FYA (CPIH deflated) prices post midnight adjustments - Water Network+</v>
      </c>
      <c r="D202" s="178" t="str">
        <f xml:space="preserve"> F_Inputs!D202</f>
        <v>£m</v>
      </c>
      <c r="E202" s="178" t="str">
        <f xml:space="preserve"> F_Inputs!E202</f>
        <v>Price Review 2024</v>
      </c>
      <c r="F202" s="209"/>
      <c r="G202" s="211"/>
      <c r="H202" s="217"/>
      <c r="I202" s="217"/>
      <c r="J202" s="218"/>
    </row>
    <row r="203" spans="1:10">
      <c r="A203" s="178" t="str">
        <f xml:space="preserve"> F_Inputs!A203</f>
        <v>TMS</v>
      </c>
      <c r="B203" s="178" t="str">
        <f xml:space="preserve"> F_Inputs!B203</f>
        <v>PD11_22WWN_PR24</v>
      </c>
      <c r="C203" s="178" t="str">
        <f xml:space="preserve"> F_Inputs!C203</f>
        <v>Opening RCV balances as at 1 April 2025 - Opening RCV at 1 April 2025 in 2017-18 FYA (CPIH deflated) prices post midnight adjustments - Wastewater Network+</v>
      </c>
      <c r="D203" s="178" t="str">
        <f xml:space="preserve"> F_Inputs!D203</f>
        <v>£m</v>
      </c>
      <c r="E203" s="178" t="str">
        <f xml:space="preserve"> F_Inputs!E203</f>
        <v>Price Review 2024</v>
      </c>
      <c r="F203" s="209"/>
      <c r="G203" s="211"/>
      <c r="H203" s="217"/>
      <c r="I203" s="217"/>
      <c r="J203" s="218"/>
    </row>
    <row r="204" spans="1:10">
      <c r="A204" s="178" t="str">
        <f xml:space="preserve"> F_Inputs!A204</f>
        <v>TMS</v>
      </c>
      <c r="B204" s="178" t="str">
        <f xml:space="preserve"> F_Inputs!B204</f>
        <v>PD11_22BIO_PR24</v>
      </c>
      <c r="C204" s="178" t="str">
        <f xml:space="preserve"> F_Inputs!C204</f>
        <v>Opening RCV balances as at 1 April 2025 - Opening RCV at 1 April 2025 in 2017-18 FYA (CPIH deflated) prices post midnight adjustments - Bioresources</v>
      </c>
      <c r="D204" s="178" t="str">
        <f xml:space="preserve"> F_Inputs!D204</f>
        <v>£m</v>
      </c>
      <c r="E204" s="178" t="str">
        <f xml:space="preserve"> F_Inputs!E204</f>
        <v>Price Review 2024</v>
      </c>
      <c r="F204" s="209"/>
      <c r="G204" s="211"/>
      <c r="H204" s="217"/>
      <c r="I204" s="217"/>
      <c r="J204" s="218"/>
    </row>
    <row r="205" spans="1:10">
      <c r="A205" s="178" t="str">
        <f xml:space="preserve"> F_Inputs!A205</f>
        <v>TMS</v>
      </c>
      <c r="B205" s="178" t="str">
        <f xml:space="preserve"> F_Inputs!B205</f>
        <v>PD11_22ADDN1_PR24</v>
      </c>
      <c r="C205" s="178" t="str">
        <f xml:space="preserve"> F_Inputs!C205</f>
        <v>Opening RCV balances as at 1 April 2025 - Opening RCV at 1 April 2025 in 2017-18 FYA (CPIH deflated) prices post midnight adjustments - Additional Control 1</v>
      </c>
      <c r="D205" s="178" t="str">
        <f xml:space="preserve"> F_Inputs!D205</f>
        <v>£m</v>
      </c>
      <c r="E205" s="178" t="str">
        <f xml:space="preserve"> F_Inputs!E205</f>
        <v>Price Review 2024</v>
      </c>
      <c r="F205" s="209"/>
      <c r="G205" s="211"/>
      <c r="H205" s="217"/>
      <c r="I205" s="217"/>
      <c r="J205" s="218"/>
    </row>
    <row r="206" spans="1:10">
      <c r="A206" s="178" t="str">
        <f xml:space="preserve"> F_Inputs!A206</f>
        <v>TMS</v>
      </c>
      <c r="B206" s="178" t="str">
        <f xml:space="preserve"> F_Inputs!B206</f>
        <v>PD11_22ADDN2_PR24</v>
      </c>
      <c r="C206" s="178" t="str">
        <f xml:space="preserve"> F_Inputs!C206</f>
        <v>Opening RCV balances as at 1 April 2025 - Opening RCV at 1 April 2025 in 2017-18 FYA (CPIH deflated) prices post midnight adjustments - Additional Control 2</v>
      </c>
      <c r="D206" s="178" t="str">
        <f xml:space="preserve"> F_Inputs!D206</f>
        <v>£m</v>
      </c>
      <c r="E206" s="178" t="str">
        <f xml:space="preserve"> F_Inputs!E206</f>
        <v>Price Review 2024</v>
      </c>
      <c r="F206" s="209"/>
      <c r="G206" s="211"/>
      <c r="H206" s="217"/>
      <c r="I206" s="217"/>
      <c r="J206" s="218"/>
    </row>
    <row r="207" spans="1:10">
      <c r="A207" s="178" t="str">
        <f xml:space="preserve"> F_Inputs!A207</f>
        <v>TMS</v>
      </c>
      <c r="B207" s="178" t="str">
        <f xml:space="preserve"> F_Inputs!B207</f>
        <v>PD11_22TOT_PR24</v>
      </c>
      <c r="C207" s="178" t="str">
        <f xml:space="preserve"> F_Inputs!C207</f>
        <v>Opening RCV balances as at 1 April 2025 - Opening RCV at 1 April 2025 in 2017-18 FYA (CPIH deflated) prices post midnight adjustments - Total</v>
      </c>
      <c r="D207" s="178" t="str">
        <f xml:space="preserve"> F_Inputs!D207</f>
        <v>£m</v>
      </c>
      <c r="E207" s="178" t="str">
        <f xml:space="preserve"> F_Inputs!E207</f>
        <v>Price Review 2024</v>
      </c>
      <c r="F207" s="209"/>
      <c r="G207" s="211"/>
      <c r="H207" s="217"/>
      <c r="I207" s="217"/>
      <c r="J207" s="218"/>
    </row>
    <row r="208" spans="1:10">
      <c r="A208" s="178" t="str">
        <f xml:space="preserve"> F_Inputs!A208</f>
        <v>TMS</v>
      </c>
      <c r="B208" s="178" t="str">
        <f xml:space="preserve"> F_Inputs!B208</f>
        <v>PD11_23WR_PR24</v>
      </c>
      <c r="C208" s="178" t="str">
        <f xml:space="preserve"> F_Inputs!C208</f>
        <v>Opening RCV balances as at 1 April 2025 - Opening RCV at 1 April 2025 in 2017-18 FYE (CPIH deflated) prices post midnight adjustments - Water resources</v>
      </c>
      <c r="D208" s="178" t="str">
        <f xml:space="preserve"> F_Inputs!D208</f>
        <v>£m</v>
      </c>
      <c r="E208" s="178" t="str">
        <f xml:space="preserve"> F_Inputs!E208</f>
        <v>Price Review 2024</v>
      </c>
      <c r="F208" s="209"/>
      <c r="G208" s="211"/>
      <c r="H208" s="217"/>
      <c r="I208" s="217"/>
      <c r="J208" s="218"/>
    </row>
    <row r="209" spans="1:10">
      <c r="A209" s="178" t="str">
        <f xml:space="preserve"> F_Inputs!A209</f>
        <v>TMS</v>
      </c>
      <c r="B209" s="178" t="str">
        <f xml:space="preserve"> F_Inputs!B209</f>
        <v>PD11_23WN_PR24</v>
      </c>
      <c r="C209" s="178" t="str">
        <f xml:space="preserve"> F_Inputs!C209</f>
        <v>Opening RCV balances as at 1 April 2025 - Opening RCV at 1 April 2025 in 2017-18 FYE (CPIH deflated) prices post midnight adjustments - Water Network+</v>
      </c>
      <c r="D209" s="178" t="str">
        <f xml:space="preserve"> F_Inputs!D209</f>
        <v>£m</v>
      </c>
      <c r="E209" s="178" t="str">
        <f xml:space="preserve"> F_Inputs!E209</f>
        <v>Price Review 2024</v>
      </c>
      <c r="F209" s="209"/>
      <c r="G209" s="211"/>
      <c r="H209" s="217"/>
      <c r="I209" s="217"/>
      <c r="J209" s="218"/>
    </row>
    <row r="210" spans="1:10">
      <c r="A210" s="178" t="str">
        <f xml:space="preserve"> F_Inputs!A210</f>
        <v>TMS</v>
      </c>
      <c r="B210" s="178" t="str">
        <f xml:space="preserve"> F_Inputs!B210</f>
        <v>PD11_23WWN_PR24</v>
      </c>
      <c r="C210" s="178" t="str">
        <f xml:space="preserve"> F_Inputs!C210</f>
        <v>Opening RCV balances as at 1 April 2025 - Opening RCV at 1 April 2025 in 2017-18 FYE (CPIH deflated) prices post midnight adjustments - Wastewater Network+</v>
      </c>
      <c r="D210" s="178" t="str">
        <f xml:space="preserve"> F_Inputs!D210</f>
        <v>£m</v>
      </c>
      <c r="E210" s="178" t="str">
        <f xml:space="preserve"> F_Inputs!E210</f>
        <v>Price Review 2024</v>
      </c>
      <c r="F210" s="209"/>
      <c r="G210" s="211"/>
      <c r="H210" s="217"/>
      <c r="I210" s="217"/>
      <c r="J210" s="218"/>
    </row>
    <row r="211" spans="1:10">
      <c r="A211" s="178" t="str">
        <f xml:space="preserve"> F_Inputs!A211</f>
        <v>TMS</v>
      </c>
      <c r="B211" s="178" t="str">
        <f xml:space="preserve"> F_Inputs!B211</f>
        <v>PD11_23BIO_PR24</v>
      </c>
      <c r="C211" s="178" t="str">
        <f xml:space="preserve"> F_Inputs!C211</f>
        <v>Opening RCV balances as at 1 April 2025 - Opening RCV at 1 April 2025 in 2017-18 FYE (CPIH deflated) prices post midnight adjustments - Bioresources</v>
      </c>
      <c r="D211" s="178" t="str">
        <f xml:space="preserve"> F_Inputs!D211</f>
        <v>£m</v>
      </c>
      <c r="E211" s="178" t="str">
        <f xml:space="preserve"> F_Inputs!E211</f>
        <v>Price Review 2024</v>
      </c>
      <c r="F211" s="209"/>
      <c r="G211" s="211"/>
      <c r="H211" s="217"/>
      <c r="I211" s="217"/>
      <c r="J211" s="218"/>
    </row>
    <row r="212" spans="1:10">
      <c r="A212" s="178" t="str">
        <f xml:space="preserve"> F_Inputs!A212</f>
        <v>TMS</v>
      </c>
      <c r="B212" s="178" t="str">
        <f xml:space="preserve"> F_Inputs!B212</f>
        <v>PD11_23ADDN1_PR24</v>
      </c>
      <c r="C212" s="178" t="str">
        <f xml:space="preserve"> F_Inputs!C212</f>
        <v>Opening RCV balances as at 1 April 2025 - Opening RCV at 1 April 2025 in 2017-18 FYE (CPIH deflated) prices post midnight adjustments - Additional Control 1</v>
      </c>
      <c r="D212" s="178" t="str">
        <f xml:space="preserve"> F_Inputs!D212</f>
        <v>£m</v>
      </c>
      <c r="E212" s="178" t="str">
        <f xml:space="preserve"> F_Inputs!E212</f>
        <v>Price Review 2024</v>
      </c>
      <c r="F212" s="209"/>
      <c r="G212" s="211"/>
      <c r="H212" s="217"/>
      <c r="I212" s="217"/>
      <c r="J212" s="218"/>
    </row>
    <row r="213" spans="1:10">
      <c r="A213" s="178" t="str">
        <f xml:space="preserve"> F_Inputs!A213</f>
        <v>TMS</v>
      </c>
      <c r="B213" s="178" t="str">
        <f xml:space="preserve"> F_Inputs!B213</f>
        <v>PD11_23ADDN2_PR24</v>
      </c>
      <c r="C213" s="178" t="str">
        <f xml:space="preserve"> F_Inputs!C213</f>
        <v>Opening RCV balances as at 1 April 2025 - Opening RCV at 1 April 2025 in 2017-18 FYE (CPIH deflated) prices post midnight adjustments - Additional Control 2</v>
      </c>
      <c r="D213" s="178" t="str">
        <f xml:space="preserve"> F_Inputs!D213</f>
        <v>£m</v>
      </c>
      <c r="E213" s="178" t="str">
        <f xml:space="preserve"> F_Inputs!E213</f>
        <v>Price Review 2024</v>
      </c>
      <c r="F213" s="209"/>
      <c r="G213" s="211"/>
      <c r="H213" s="217"/>
      <c r="I213" s="217"/>
      <c r="J213" s="218"/>
    </row>
    <row r="214" spans="1:10">
      <c r="A214" s="178" t="str">
        <f xml:space="preserve"> F_Inputs!A214</f>
        <v>TMS</v>
      </c>
      <c r="B214" s="178" t="str">
        <f xml:space="preserve"> F_Inputs!B214</f>
        <v>PD11_23TOT_PR24</v>
      </c>
      <c r="C214" s="178" t="str">
        <f xml:space="preserve"> F_Inputs!C214</f>
        <v>Opening RCV balances as at 1 April 2025 - Opening RCV at 1 April 2025 in 2017-18 FYE (CPIH deflated) prices post midnight adjustments - Total</v>
      </c>
      <c r="D214" s="178" t="str">
        <f xml:space="preserve"> F_Inputs!D214</f>
        <v>£m</v>
      </c>
      <c r="E214" s="178" t="str">
        <f xml:space="preserve"> F_Inputs!E214</f>
        <v>Price Review 2024</v>
      </c>
      <c r="F214" s="209"/>
      <c r="G214" s="211"/>
      <c r="H214" s="217"/>
      <c r="I214" s="217"/>
      <c r="J214" s="218"/>
    </row>
    <row r="215" spans="1:10">
      <c r="A215" s="178" t="str">
        <f xml:space="preserve"> F_Inputs!A215</f>
        <v>TMS</v>
      </c>
      <c r="B215" s="178" t="str">
        <f xml:space="preserve"> F_Inputs!B215</f>
        <v>PD11_24WR_PR24</v>
      </c>
      <c r="C215" s="178" t="str">
        <f xml:space="preserve"> F_Inputs!C215</f>
        <v>Opening RCV balances as at 1 April 2025 expressed in PR24 base year prices - Opening RCV at 1 April 2025 in 2022-23 FYA (CPIH) prices post midnight adjustments - Water resources</v>
      </c>
      <c r="D215" s="178" t="str">
        <f xml:space="preserve"> F_Inputs!D215</f>
        <v>£m</v>
      </c>
      <c r="E215" s="178" t="str">
        <f xml:space="preserve"> F_Inputs!E215</f>
        <v>Price Review 2024</v>
      </c>
      <c r="F215" s="209"/>
      <c r="G215" s="211"/>
      <c r="H215" s="217"/>
      <c r="I215" s="217"/>
      <c r="J215" s="218"/>
    </row>
    <row r="216" spans="1:10">
      <c r="A216" s="178" t="str">
        <f xml:space="preserve"> F_Inputs!A216</f>
        <v>TMS</v>
      </c>
      <c r="B216" s="178" t="str">
        <f xml:space="preserve"> F_Inputs!B216</f>
        <v>PD11_24WN_PR24</v>
      </c>
      <c r="C216" s="178" t="str">
        <f xml:space="preserve"> F_Inputs!C216</f>
        <v>Opening RCV balances as at 1 April 2025 expressed in PR24 base year prices - Opening RCV at 1 April 2025 in 2022-23 FYA (CPIH) prices post midnight adjustments - Water Network+</v>
      </c>
      <c r="D216" s="178" t="str">
        <f xml:space="preserve"> F_Inputs!D216</f>
        <v>£m</v>
      </c>
      <c r="E216" s="178" t="str">
        <f xml:space="preserve"> F_Inputs!E216</f>
        <v>Price Review 2024</v>
      </c>
      <c r="F216" s="209"/>
      <c r="G216" s="211"/>
      <c r="H216" s="217"/>
      <c r="I216" s="217"/>
      <c r="J216" s="218"/>
    </row>
    <row r="217" spans="1:10">
      <c r="A217" s="178" t="str">
        <f xml:space="preserve"> F_Inputs!A217</f>
        <v>TMS</v>
      </c>
      <c r="B217" s="178" t="str">
        <f xml:space="preserve"> F_Inputs!B217</f>
        <v>PD11_24WWN_PR24</v>
      </c>
      <c r="C217" s="178" t="str">
        <f xml:space="preserve"> F_Inputs!C217</f>
        <v>Opening RCV balances as at 1 April 2025 expressed in PR24 base year prices - Opening RCV at 1 April 2025 in 2022-23 FYA (CPIH) prices post midnight adjustments - Wastewater Network+</v>
      </c>
      <c r="D217" s="178" t="str">
        <f xml:space="preserve"> F_Inputs!D217</f>
        <v>£m</v>
      </c>
      <c r="E217" s="178" t="str">
        <f xml:space="preserve"> F_Inputs!E217</f>
        <v>Price Review 2024</v>
      </c>
      <c r="F217" s="209"/>
      <c r="G217" s="211"/>
      <c r="H217" s="217"/>
      <c r="I217" s="217"/>
      <c r="J217" s="218"/>
    </row>
    <row r="218" spans="1:10">
      <c r="A218" s="178" t="str">
        <f xml:space="preserve"> F_Inputs!A218</f>
        <v>TMS</v>
      </c>
      <c r="B218" s="178" t="str">
        <f xml:space="preserve"> F_Inputs!B218</f>
        <v>PD11_24BIO_PR24</v>
      </c>
      <c r="C218" s="178" t="str">
        <f xml:space="preserve"> F_Inputs!C218</f>
        <v>Opening RCV balances as at 1 April 2025 expressed in PR24 base year prices - Opening RCV at 1 April 2025 in 2022-23 FYA (CPIH) prices post midnight adjustments - Bioresources</v>
      </c>
      <c r="D218" s="178" t="str">
        <f xml:space="preserve"> F_Inputs!D218</f>
        <v>£m</v>
      </c>
      <c r="E218" s="178" t="str">
        <f xml:space="preserve"> F_Inputs!E218</f>
        <v>Price Review 2024</v>
      </c>
      <c r="F218" s="209"/>
      <c r="G218" s="211"/>
      <c r="H218" s="217"/>
      <c r="I218" s="217"/>
      <c r="J218" s="218"/>
    </row>
    <row r="219" spans="1:10">
      <c r="A219" s="178" t="str">
        <f xml:space="preserve"> F_Inputs!A219</f>
        <v>TMS</v>
      </c>
      <c r="B219" s="178" t="str">
        <f xml:space="preserve"> F_Inputs!B219</f>
        <v>PD11_24ADDN1_PR24</v>
      </c>
      <c r="C219" s="178" t="str">
        <f xml:space="preserve"> F_Inputs!C219</f>
        <v>Opening RCV balances as at 1 April 2025 expressed in PR24 base year prices - Opening RCV at 1 April 2025 in 2022-23 FYA (CPIH) prices post midnight adjustments - Additional Control 1</v>
      </c>
      <c r="D219" s="178" t="str">
        <f xml:space="preserve"> F_Inputs!D219</f>
        <v>£m</v>
      </c>
      <c r="E219" s="178" t="str">
        <f xml:space="preserve"> F_Inputs!E219</f>
        <v>Price Review 2024</v>
      </c>
      <c r="F219" s="209"/>
      <c r="G219" s="211"/>
      <c r="H219" s="217"/>
      <c r="I219" s="217"/>
      <c r="J219" s="218"/>
    </row>
    <row r="220" spans="1:10">
      <c r="A220" s="178" t="str">
        <f xml:space="preserve"> F_Inputs!A220</f>
        <v>TMS</v>
      </c>
      <c r="B220" s="178" t="str">
        <f xml:space="preserve"> F_Inputs!B220</f>
        <v>PD11_24ADDN2_PR24</v>
      </c>
      <c r="C220" s="178" t="str">
        <f xml:space="preserve"> F_Inputs!C220</f>
        <v>Opening RCV balances as at 1 April 2025 expressed in PR24 base year prices - Opening RCV at 1 April 2025 in 2022-23 FYA (CPIH) prices post midnight adjustments - Additional Control 2</v>
      </c>
      <c r="D220" s="178" t="str">
        <f xml:space="preserve"> F_Inputs!D220</f>
        <v>£m</v>
      </c>
      <c r="E220" s="178" t="str">
        <f xml:space="preserve"> F_Inputs!E220</f>
        <v>Price Review 2024</v>
      </c>
      <c r="F220" s="209"/>
      <c r="G220" s="211"/>
      <c r="H220" s="217"/>
      <c r="I220" s="217"/>
      <c r="J220" s="218"/>
    </row>
    <row r="221" spans="1:10">
      <c r="A221" s="178" t="str">
        <f xml:space="preserve"> F_Inputs!A221</f>
        <v>TMS</v>
      </c>
      <c r="B221" s="178" t="str">
        <f xml:space="preserve"> F_Inputs!B221</f>
        <v>PD11_24TOT_PR24</v>
      </c>
      <c r="C221" s="178" t="str">
        <f xml:space="preserve"> F_Inputs!C221</f>
        <v>Opening RCV balances as at 1 April 2025 expressed in PR24 base year prices - Opening RCV at 1 April 2025 in 2022-23 FYA (CPIH) prices post midnight adjustments - Total</v>
      </c>
      <c r="D221" s="178" t="str">
        <f xml:space="preserve"> F_Inputs!D221</f>
        <v>£m</v>
      </c>
      <c r="E221" s="178" t="str">
        <f xml:space="preserve"> F_Inputs!E221</f>
        <v>Price Review 2024</v>
      </c>
      <c r="F221" s="209"/>
      <c r="G221" s="211"/>
      <c r="H221" s="217"/>
      <c r="I221" s="217"/>
      <c r="J221" s="218"/>
    </row>
    <row r="222" spans="1:10">
      <c r="A222" s="178" t="str">
        <f xml:space="preserve"> F_Inputs!A222</f>
        <v>TMS</v>
      </c>
      <c r="B222" s="178" t="str">
        <f xml:space="preserve"> F_Inputs!B222</f>
        <v>PD11_25WR_PR24</v>
      </c>
      <c r="C222" s="178" t="str">
        <f xml:space="preserve"> F_Inputs!C222</f>
        <v>Opening RCV balances as at 1 April 2025 expressed in PR24 base year prices - Opening RCV at 1 April 2025 in 2022-23 FYE (CPIH) prices post midnight adjustments - Water resources</v>
      </c>
      <c r="D222" s="178" t="str">
        <f xml:space="preserve"> F_Inputs!D222</f>
        <v>£m</v>
      </c>
      <c r="E222" s="178" t="str">
        <f xml:space="preserve"> F_Inputs!E222</f>
        <v>Price Review 2024</v>
      </c>
      <c r="F222" s="209"/>
      <c r="G222" s="211"/>
      <c r="H222" s="217"/>
      <c r="I222" s="217"/>
      <c r="J222" s="218"/>
    </row>
    <row r="223" spans="1:10">
      <c r="A223" s="178" t="str">
        <f xml:space="preserve"> F_Inputs!A223</f>
        <v>TMS</v>
      </c>
      <c r="B223" s="178" t="str">
        <f xml:space="preserve"> F_Inputs!B223</f>
        <v>PD11_25WN_PR24</v>
      </c>
      <c r="C223" s="178" t="str">
        <f xml:space="preserve"> F_Inputs!C223</f>
        <v>Opening RCV balances as at 1 April 2025 expressed in PR24 base year prices - Opening RCV at 1 April 2025 in 2022-23 FYE (CPIH) prices post midnight adjustments - Water Network+</v>
      </c>
      <c r="D223" s="178" t="str">
        <f xml:space="preserve"> F_Inputs!D223</f>
        <v>£m</v>
      </c>
      <c r="E223" s="178" t="str">
        <f xml:space="preserve"> F_Inputs!E223</f>
        <v>Price Review 2024</v>
      </c>
      <c r="F223" s="209"/>
      <c r="G223" s="211"/>
      <c r="H223" s="217"/>
      <c r="I223" s="217"/>
      <c r="J223" s="218"/>
    </row>
    <row r="224" spans="1:10">
      <c r="A224" s="178" t="str">
        <f xml:space="preserve"> F_Inputs!A224</f>
        <v>TMS</v>
      </c>
      <c r="B224" s="178" t="str">
        <f xml:space="preserve"> F_Inputs!B224</f>
        <v>PD11_25WWN_PR24</v>
      </c>
      <c r="C224" s="178" t="str">
        <f xml:space="preserve"> F_Inputs!C224</f>
        <v>Opening RCV balances as at 1 April 2025 expressed in PR24 base year prices - Opening RCV at 1 April 2025 in 2022-23 FYE (CPIH) prices post midnight adjustments - Wastewater Network+</v>
      </c>
      <c r="D224" s="178" t="str">
        <f xml:space="preserve"> F_Inputs!D224</f>
        <v>£m</v>
      </c>
      <c r="E224" s="178" t="str">
        <f xml:space="preserve"> F_Inputs!E224</f>
        <v>Price Review 2024</v>
      </c>
      <c r="F224" s="209"/>
      <c r="G224" s="211"/>
      <c r="H224" s="217"/>
      <c r="I224" s="217"/>
      <c r="J224" s="218"/>
    </row>
    <row r="225" spans="1:10">
      <c r="A225" s="178" t="str">
        <f xml:space="preserve"> F_Inputs!A225</f>
        <v>TMS</v>
      </c>
      <c r="B225" s="178" t="str">
        <f xml:space="preserve"> F_Inputs!B225</f>
        <v>PD11_25BIO_PR24</v>
      </c>
      <c r="C225" s="178" t="str">
        <f xml:space="preserve"> F_Inputs!C225</f>
        <v>Opening RCV balances as at 1 April 2025 expressed in PR24 base year prices - Opening RCV at 1 April 2025 in 2022-23 FYE (CPIH) prices post midnight adjustments - Bioresources</v>
      </c>
      <c r="D225" s="178" t="str">
        <f xml:space="preserve"> F_Inputs!D225</f>
        <v>£m</v>
      </c>
      <c r="E225" s="178" t="str">
        <f xml:space="preserve"> F_Inputs!E225</f>
        <v>Price Review 2024</v>
      </c>
      <c r="F225" s="209"/>
      <c r="G225" s="211"/>
      <c r="H225" s="217"/>
      <c r="I225" s="217"/>
      <c r="J225" s="218"/>
    </row>
    <row r="226" spans="1:10">
      <c r="A226" s="178" t="str">
        <f xml:space="preserve"> F_Inputs!A226</f>
        <v>TMS</v>
      </c>
      <c r="B226" s="178" t="str">
        <f xml:space="preserve"> F_Inputs!B226</f>
        <v>PD11_25ADDN1_PR24</v>
      </c>
      <c r="C226" s="178" t="str">
        <f xml:space="preserve"> F_Inputs!C226</f>
        <v>Opening RCV balances as at 1 April 2025 expressed in PR24 base year prices - Opening RCV at 1 April 2025 in 2022-23 FYE (CPIH) prices post midnight adjustments - Additional Control 1</v>
      </c>
      <c r="D226" s="178" t="str">
        <f xml:space="preserve"> F_Inputs!D226</f>
        <v>£m</v>
      </c>
      <c r="E226" s="178" t="str">
        <f xml:space="preserve"> F_Inputs!E226</f>
        <v>Price Review 2024</v>
      </c>
      <c r="F226" s="209"/>
      <c r="G226" s="211"/>
      <c r="H226" s="217"/>
      <c r="I226" s="217"/>
      <c r="J226" s="218"/>
    </row>
    <row r="227" spans="1:10">
      <c r="A227" s="178" t="str">
        <f xml:space="preserve"> F_Inputs!A227</f>
        <v>TMS</v>
      </c>
      <c r="B227" s="178" t="str">
        <f xml:space="preserve"> F_Inputs!B227</f>
        <v>PD11_25ADDN2_PR24</v>
      </c>
      <c r="C227" s="178" t="str">
        <f xml:space="preserve"> F_Inputs!C227</f>
        <v>Opening RCV balances as at 1 April 2025 expressed in PR24 base year prices - Opening RCV at 1 April 2025 in 2022-23 FYE (CPIH) prices post midnight adjustments - Additional Control 2</v>
      </c>
      <c r="D227" s="178" t="str">
        <f xml:space="preserve"> F_Inputs!D227</f>
        <v>£m</v>
      </c>
      <c r="E227" s="178" t="str">
        <f xml:space="preserve"> F_Inputs!E227</f>
        <v>Price Review 2024</v>
      </c>
      <c r="F227" s="209"/>
      <c r="G227" s="211"/>
      <c r="H227" s="217"/>
      <c r="I227" s="217"/>
      <c r="J227" s="218"/>
    </row>
    <row r="228" spans="1:10">
      <c r="A228" s="178" t="str">
        <f xml:space="preserve"> F_Inputs!A228</f>
        <v>TMS</v>
      </c>
      <c r="B228" s="178" t="str">
        <f xml:space="preserve"> F_Inputs!B228</f>
        <v>PD11_25TOT_PR24</v>
      </c>
      <c r="C228" s="178" t="str">
        <f xml:space="preserve"> F_Inputs!C228</f>
        <v>Opening RCV balances as at 1 April 2025 expressed in PR24 base year prices - Opening RCV at 1 April 2025 in 2022-23 FYE (CPIH) prices post midnight adjustments - Total</v>
      </c>
      <c r="D228" s="178" t="str">
        <f xml:space="preserve"> F_Inputs!D228</f>
        <v>£m</v>
      </c>
      <c r="E228" s="178" t="str">
        <f xml:space="preserve"> F_Inputs!E228</f>
        <v>Price Review 2024</v>
      </c>
      <c r="F228" s="209"/>
      <c r="G228" s="211"/>
      <c r="H228" s="217"/>
      <c r="I228" s="217"/>
      <c r="J228" s="218"/>
    </row>
    <row r="229" spans="1:10">
      <c r="A229" s="264" t="str">
        <f>A228</f>
        <v>TMS</v>
      </c>
      <c r="B229" s="264" t="s">
        <v>587</v>
      </c>
      <c r="C229" s="264" t="s">
        <v>588</v>
      </c>
      <c r="D229" s="264" t="s">
        <v>169</v>
      </c>
      <c r="E229" s="264" t="s">
        <v>144</v>
      </c>
      <c r="F229" s="209"/>
      <c r="G229" s="211"/>
      <c r="H229" s="217"/>
      <c r="I229" s="217"/>
      <c r="J229" s="218"/>
    </row>
    <row r="230" spans="1:10">
      <c r="A230" s="264" t="str">
        <f>A229</f>
        <v>TMS</v>
      </c>
      <c r="B230" s="264" t="s">
        <v>589</v>
      </c>
      <c r="C230" s="264" t="s">
        <v>590</v>
      </c>
      <c r="D230" s="264" t="s">
        <v>169</v>
      </c>
      <c r="E230" s="264" t="s">
        <v>144</v>
      </c>
      <c r="F230" s="209"/>
      <c r="G230" s="211"/>
      <c r="H230" s="217"/>
      <c r="I230" s="217"/>
      <c r="J230" s="218"/>
    </row>
    <row r="231" spans="1:10">
      <c r="A231" s="263"/>
      <c r="B231" s="263"/>
      <c r="C231" s="263"/>
      <c r="D231" s="263"/>
      <c r="E231" s="263"/>
      <c r="F231" s="265"/>
      <c r="G231" s="266"/>
      <c r="H231" s="267"/>
      <c r="I231" s="267"/>
      <c r="J231" s="267"/>
    </row>
  </sheetData>
  <pageMargins left="0.70866141732283472" right="0.70866141732283472" top="0.74803149606299213" bottom="0.74803149606299213" header="0.31496062992125984" footer="0.31496062992125984"/>
  <pageSetup paperSize="8" scale="83" fitToHeight="0" orientation="landscape" r:id="rId1"/>
  <headerFooter>
    <oddHeader>&amp;L&amp;F&amp;C&amp;A</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E5668-446F-4C28-90E7-06A42F1F9832}">
  <sheetPr>
    <pageSetUpPr fitToPage="1"/>
  </sheetPr>
  <dimension ref="A1:G230"/>
  <sheetViews>
    <sheetView zoomScale="80" zoomScaleNormal="80" workbookViewId="0"/>
  </sheetViews>
  <sheetFormatPr defaultRowHeight="9.9499999999999993"/>
  <cols>
    <col min="1" max="1" width="9.33203125" style="210"/>
    <col min="2" max="2" width="33.83203125" style="210" bestFit="1" customWidth="1"/>
    <col min="3" max="3" width="142" customWidth="1"/>
    <col min="5" max="5" width="16" bestFit="1" customWidth="1"/>
    <col min="7" max="7" width="9.33203125" style="210"/>
  </cols>
  <sheetData>
    <row r="1" spans="1:7" s="210" customFormat="1" ht="24.95">
      <c r="A1" s="212" t="e">
        <f ca="1" xml:space="preserve"> RIGHT(CELL("filename", $A$1), LEN(CELL("filename", $A$1)) - SEARCH("]", CELL("filename", $A$1)))</f>
        <v>#VALUE!</v>
      </c>
      <c r="C1" s="254"/>
      <c r="E1" s="254"/>
    </row>
    <row r="2" spans="1:7" ht="14.45">
      <c r="A2" s="255" t="s">
        <v>92</v>
      </c>
      <c r="B2" s="255" t="s">
        <v>135</v>
      </c>
      <c r="C2" s="253" t="s">
        <v>136</v>
      </c>
      <c r="D2" s="253" t="s">
        <v>137</v>
      </c>
      <c r="E2" s="253" t="s">
        <v>138</v>
      </c>
      <c r="F2" s="253" t="s">
        <v>139</v>
      </c>
      <c r="G2" s="255" t="s">
        <v>140</v>
      </c>
    </row>
    <row r="4" spans="1:7">
      <c r="A4" s="263" t="str">
        <f xml:space="preserve"> F_Inputs!A4</f>
        <v>TMS</v>
      </c>
      <c r="B4" s="263" t="str">
        <f xml:space="preserve"> F_Inputs!B4</f>
        <v>C_PR24FM_BB3905AL_PR24</v>
      </c>
      <c r="C4" s="178" t="str">
        <f xml:space="preserve"> F_Inputs!C4</f>
        <v>Ofwat - Consumer price index (including housing costs) - Consumer Price Index (with housing) for April</v>
      </c>
      <c r="D4" s="178" t="str">
        <f xml:space="preserve"> F_Inputs!D4</f>
        <v>nr</v>
      </c>
      <c r="E4" s="178" t="str">
        <f xml:space="preserve"> F_Inputs!E4</f>
        <v>Price Review 2024</v>
      </c>
      <c r="F4" s="208">
        <f xml:space="preserve"> IF(InpOverride!F4 = 0, F_Inputs!F4, InpOverride!F4)</f>
        <v>128.30000000000001</v>
      </c>
      <c r="G4" s="208">
        <f xml:space="preserve"> IF(InpOverride!G4 = 0, F_Inputs!G4, InpOverride!G4)</f>
        <v>130.78040132655698</v>
      </c>
    </row>
    <row r="5" spans="1:7">
      <c r="A5" s="263" t="str">
        <f xml:space="preserve"> F_Inputs!A5</f>
        <v>TMS</v>
      </c>
      <c r="B5" s="263" t="str">
        <f xml:space="preserve"> F_Inputs!B5</f>
        <v>C_PR24FM_BB3905MY_PR24</v>
      </c>
      <c r="C5" s="178" t="str">
        <f xml:space="preserve"> F_Inputs!C5</f>
        <v>Ofwat - Consumer price index (including housing costs) - Consumer Price Index (with housing) for May</v>
      </c>
      <c r="D5" s="178" t="str">
        <f xml:space="preserve"> F_Inputs!D5</f>
        <v>nr</v>
      </c>
      <c r="E5" s="178" t="str">
        <f xml:space="preserve"> F_Inputs!E5</f>
        <v>Price Review 2024</v>
      </c>
      <c r="F5" s="208">
        <f xml:space="preserve"> IF(InpOverride!F5 = 0, F_Inputs!F5, InpOverride!F5)</f>
        <v>129.1</v>
      </c>
      <c r="G5" s="208">
        <f xml:space="preserve"> IF(InpOverride!G5 = 0, F_Inputs!G5, InpOverride!G5)</f>
        <v>131.04157478721001</v>
      </c>
    </row>
    <row r="6" spans="1:7">
      <c r="A6" s="263" t="str">
        <f xml:space="preserve"> F_Inputs!A6</f>
        <v>TMS</v>
      </c>
      <c r="B6" s="263" t="str">
        <f xml:space="preserve"> F_Inputs!B6</f>
        <v>C_PR24FM_BB3905JN_PR24</v>
      </c>
      <c r="C6" s="178" t="str">
        <f xml:space="preserve"> F_Inputs!C6</f>
        <v>Ofwat - Consumer price index (including housing costs) - Consumer Price Index (with housing) for June</v>
      </c>
      <c r="D6" s="178" t="str">
        <f xml:space="preserve"> F_Inputs!D6</f>
        <v>nr</v>
      </c>
      <c r="E6" s="178" t="str">
        <f xml:space="preserve"> F_Inputs!E6</f>
        <v>Price Review 2024</v>
      </c>
      <c r="F6" s="208">
        <f xml:space="preserve"> IF(InpOverride!F6 = 0, F_Inputs!F6, InpOverride!F6)</f>
        <v>129.4</v>
      </c>
      <c r="G6" s="208">
        <f xml:space="preserve"> IF(InpOverride!G6 = 0, F_Inputs!G6, InpOverride!G6)</f>
        <v>131.30326982124757</v>
      </c>
    </row>
    <row r="7" spans="1:7">
      <c r="A7" s="263" t="str">
        <f xml:space="preserve"> F_Inputs!A7</f>
        <v>TMS</v>
      </c>
      <c r="B7" s="263" t="str">
        <f xml:space="preserve"> F_Inputs!B7</f>
        <v>C_PR24FM_BB3905JL_PR24</v>
      </c>
      <c r="C7" s="178" t="str">
        <f xml:space="preserve"> F_Inputs!C7</f>
        <v>Ofwat - Consumer price index (including housing costs) - Consumer Price Index (with housing) for July</v>
      </c>
      <c r="D7" s="178" t="str">
        <f xml:space="preserve"> F_Inputs!D7</f>
        <v>nr</v>
      </c>
      <c r="E7" s="178" t="str">
        <f xml:space="preserve"> F_Inputs!E7</f>
        <v>Price Review 2024</v>
      </c>
      <c r="F7" s="208">
        <f xml:space="preserve"> IF(InpOverride!F7 = 0, F_Inputs!F7, InpOverride!F7)</f>
        <v>129</v>
      </c>
      <c r="G7" s="208">
        <f xml:space="preserve"> IF(InpOverride!G7 = 0, F_Inputs!G7, InpOverride!G7)</f>
        <v>131.56548747027162</v>
      </c>
    </row>
    <row r="8" spans="1:7">
      <c r="A8" s="263" t="str">
        <f xml:space="preserve"> F_Inputs!A8</f>
        <v>TMS</v>
      </c>
      <c r="B8" s="263" t="str">
        <f xml:space="preserve"> F_Inputs!B8</f>
        <v>C_PR24FM_BB3905AT_PR24</v>
      </c>
      <c r="C8" s="178" t="str">
        <f xml:space="preserve"> F_Inputs!C8</f>
        <v>Ofwat - Consumer price index (including housing costs) - Consumer Price Index (with housing) for August</v>
      </c>
      <c r="D8" s="178" t="str">
        <f xml:space="preserve"> F_Inputs!D8</f>
        <v>nr</v>
      </c>
      <c r="E8" s="178" t="str">
        <f xml:space="preserve"> F_Inputs!E8</f>
        <v>Price Review 2024</v>
      </c>
      <c r="F8" s="208">
        <f xml:space="preserve"> IF(InpOverride!F8 = 0, F_Inputs!F8, InpOverride!F8)</f>
        <v>129.4</v>
      </c>
      <c r="G8" s="208">
        <f xml:space="preserve"> IF(InpOverride!G8 = 0, F_Inputs!G8, InpOverride!G8)</f>
        <v>131.82822877796431</v>
      </c>
    </row>
    <row r="9" spans="1:7">
      <c r="A9" s="263" t="str">
        <f xml:space="preserve"> F_Inputs!A9</f>
        <v>TMS</v>
      </c>
      <c r="B9" s="263" t="str">
        <f xml:space="preserve"> F_Inputs!B9</f>
        <v>C_PR24FM_BB3905SR_PR24</v>
      </c>
      <c r="C9" s="178" t="str">
        <f xml:space="preserve"> F_Inputs!C9</f>
        <v>Ofwat - Consumer price index (including housing costs) - Consumer Price Index (with housing) for September</v>
      </c>
      <c r="D9" s="178" t="str">
        <f xml:space="preserve"> F_Inputs!D9</f>
        <v>nr</v>
      </c>
      <c r="E9" s="178" t="str">
        <f xml:space="preserve"> F_Inputs!E9</f>
        <v>Price Review 2024</v>
      </c>
      <c r="F9" s="208">
        <f xml:space="preserve"> IF(InpOverride!F9 = 0, F_Inputs!F9, InpOverride!F9)</f>
        <v>130.1</v>
      </c>
      <c r="G9" s="208">
        <f xml:space="preserve"> IF(InpOverride!G9 = 0, F_Inputs!G9, InpOverride!G9)</f>
        <v>132.09149479009199</v>
      </c>
    </row>
    <row r="10" spans="1:7">
      <c r="A10" s="263" t="str">
        <f xml:space="preserve"> F_Inputs!A10</f>
        <v>TMS</v>
      </c>
      <c r="B10" s="263" t="str">
        <f xml:space="preserve"> F_Inputs!B10</f>
        <v>C_PR24FM_BB3905OR_PR24</v>
      </c>
      <c r="C10" s="178" t="str">
        <f xml:space="preserve"> F_Inputs!C10</f>
        <v>Ofwat - Consumer price index (including housing costs) - Consumer Price Index (with housing) for October</v>
      </c>
      <c r="D10" s="178" t="str">
        <f xml:space="preserve"> F_Inputs!D10</f>
        <v>nr</v>
      </c>
      <c r="E10" s="178" t="str">
        <f xml:space="preserve"> F_Inputs!E10</f>
        <v>Price Review 2024</v>
      </c>
      <c r="F10" s="208">
        <f xml:space="preserve"> IF(InpOverride!F10 = 0, F_Inputs!F10, InpOverride!F10)</f>
        <v>130.19999999999999</v>
      </c>
      <c r="G10" s="208">
        <f xml:space="preserve"> IF(InpOverride!G10 = 0, F_Inputs!G10, InpOverride!G10)</f>
        <v>132.35528655450946</v>
      </c>
    </row>
    <row r="11" spans="1:7">
      <c r="A11" s="263" t="str">
        <f xml:space="preserve"> F_Inputs!A11</f>
        <v>TMS</v>
      </c>
      <c r="B11" s="263" t="str">
        <f xml:space="preserve"> F_Inputs!B11</f>
        <v>C_PR24FM_BB3905NR_PR24</v>
      </c>
      <c r="C11" s="178" t="str">
        <f xml:space="preserve"> F_Inputs!C11</f>
        <v>Ofwat - Consumer price index (including housing costs) - Consumer Price Index (with housing) for November</v>
      </c>
      <c r="D11" s="178" t="str">
        <f xml:space="preserve"> F_Inputs!D11</f>
        <v>nr</v>
      </c>
      <c r="E11" s="178" t="str">
        <f xml:space="preserve"> F_Inputs!E11</f>
        <v>Price Review 2024</v>
      </c>
      <c r="F11" s="208">
        <f xml:space="preserve"> IF(InpOverride!F11 = 0, F_Inputs!F11, InpOverride!F11)</f>
        <v>130</v>
      </c>
      <c r="G11" s="208">
        <f xml:space="preserve"> IF(InpOverride!G11 = 0, F_Inputs!G11, InpOverride!G11)</f>
        <v>132.61960512116417</v>
      </c>
    </row>
    <row r="12" spans="1:7">
      <c r="A12" s="263" t="str">
        <f xml:space="preserve"> F_Inputs!A12</f>
        <v>TMS</v>
      </c>
      <c r="B12" s="263" t="str">
        <f xml:space="preserve"> F_Inputs!B12</f>
        <v>C_PR24FM_BB3905DR_PR24</v>
      </c>
      <c r="C12" s="178" t="str">
        <f xml:space="preserve"> F_Inputs!C12</f>
        <v>Ofwat - Consumer price index (including housing costs) - Consumer Price Index (with housing) for December</v>
      </c>
      <c r="D12" s="178" t="str">
        <f xml:space="preserve"> F_Inputs!D12</f>
        <v>nr</v>
      </c>
      <c r="E12" s="178" t="str">
        <f xml:space="preserve"> F_Inputs!E12</f>
        <v>Price Review 2024</v>
      </c>
      <c r="F12" s="208">
        <f xml:space="preserve"> IF(InpOverride!F12 = 0, F_Inputs!F12, InpOverride!F12)</f>
        <v>130.5</v>
      </c>
      <c r="G12" s="208">
        <f xml:space="preserve"> IF(InpOverride!G12 = 0, F_Inputs!G12, InpOverride!G12)</f>
        <v>132.88445154210032</v>
      </c>
    </row>
    <row r="13" spans="1:7">
      <c r="A13" s="263" t="str">
        <f xml:space="preserve"> F_Inputs!A13</f>
        <v>TMS</v>
      </c>
      <c r="B13" s="263" t="str">
        <f xml:space="preserve"> F_Inputs!B13</f>
        <v>C_PR24FM_BB3905JY_PR24</v>
      </c>
      <c r="C13" s="178" t="str">
        <f xml:space="preserve"> F_Inputs!C13</f>
        <v>Ofwat - Consumer price index (including housing costs) - Consumer Price Index (with housing) for January</v>
      </c>
      <c r="D13" s="178" t="str">
        <f xml:space="preserve"> F_Inputs!D13</f>
        <v>nr</v>
      </c>
      <c r="E13" s="178" t="str">
        <f xml:space="preserve"> F_Inputs!E13</f>
        <v>Price Review 2024</v>
      </c>
      <c r="F13" s="208">
        <f xml:space="preserve"> IF(InpOverride!F13 = 0, F_Inputs!F13, InpOverride!F13)</f>
        <v>130</v>
      </c>
      <c r="G13" s="208">
        <f xml:space="preserve"> IF(InpOverride!G13 = 0, F_Inputs!G13, InpOverride!G13)</f>
        <v>132.95933237383022</v>
      </c>
    </row>
    <row r="14" spans="1:7">
      <c r="A14" s="263" t="str">
        <f xml:space="preserve"> F_Inputs!A14</f>
        <v>TMS</v>
      </c>
      <c r="B14" s="263" t="str">
        <f xml:space="preserve"> F_Inputs!B14</f>
        <v>C_PR24FM_BB3905FY_PR24</v>
      </c>
      <c r="C14" s="178" t="str">
        <f xml:space="preserve"> F_Inputs!C14</f>
        <v>Ofwat - Consumer price index (including housing costs) - Consumer Price Index (with housing) for February</v>
      </c>
      <c r="D14" s="178" t="str">
        <f xml:space="preserve"> F_Inputs!D14</f>
        <v>nr</v>
      </c>
      <c r="E14" s="178" t="str">
        <f xml:space="preserve"> F_Inputs!E14</f>
        <v>Price Review 2024</v>
      </c>
      <c r="F14" s="208">
        <f xml:space="preserve"> IF(InpOverride!F14 = 0, F_Inputs!F14, InpOverride!F14)</f>
        <v>130.25961496937231</v>
      </c>
      <c r="G14" s="208">
        <f xml:space="preserve"> IF(InpOverride!G14 = 0, F_Inputs!G14, InpOverride!G14)</f>
        <v>133.03425540115859</v>
      </c>
    </row>
    <row r="15" spans="1:7">
      <c r="A15" s="263" t="str">
        <f xml:space="preserve"> F_Inputs!A15</f>
        <v>TMS</v>
      </c>
      <c r="B15" s="263" t="str">
        <f xml:space="preserve"> F_Inputs!B15</f>
        <v>C_PR24FM_BB3905MH_PR24</v>
      </c>
      <c r="C15" s="178" t="str">
        <f xml:space="preserve"> F_Inputs!C15</f>
        <v>Ofwat - Consumer price index (including housing costs) - Consumer Price Index (with housing) for March</v>
      </c>
      <c r="D15" s="178" t="str">
        <f xml:space="preserve"> F_Inputs!D15</f>
        <v>nr</v>
      </c>
      <c r="E15" s="178" t="str">
        <f xml:space="preserve"> F_Inputs!E15</f>
        <v>Price Review 2024</v>
      </c>
      <c r="F15" s="208">
        <f xml:space="preserve"> IF(InpOverride!F15 = 0, F_Inputs!F15, InpOverride!F15)</f>
        <v>130.51974839976248</v>
      </c>
      <c r="G15" s="208">
        <f xml:space="preserve"> IF(InpOverride!G15 = 0, F_Inputs!G15, InpOverride!G15)</f>
        <v>133.1092206478628</v>
      </c>
    </row>
    <row r="16" spans="1:7">
      <c r="A16" s="263" t="str">
        <f xml:space="preserve"> F_Inputs!A16</f>
        <v>TMS</v>
      </c>
      <c r="B16" s="263" t="str">
        <f xml:space="preserve"> F_Inputs!B16</f>
        <v>C_PR24PD01_APR3H_WR15_PR24</v>
      </c>
      <c r="C16" s="178" t="str">
        <f xml:space="preserve"> F_Inputs!C16</f>
        <v>Summary information on outcome delivery incentive payments - Initial calculation of end of period RCV adjustment by price control - Water resources</v>
      </c>
      <c r="D16" s="178" t="str">
        <f xml:space="preserve"> F_Inputs!D16</f>
        <v>£m</v>
      </c>
      <c r="E16" s="178" t="str">
        <f xml:space="preserve"> F_Inputs!E16</f>
        <v>Price Review 2024</v>
      </c>
      <c r="F16" s="211">
        <f xml:space="preserve"> IF(InpOverride!F16 = 0, F_Inputs!F16, InpOverride!F16)</f>
        <v>0</v>
      </c>
      <c r="G16" s="211">
        <f xml:space="preserve"> IF(InpOverride!G16 = 0, F_Inputs!G16, InpOverride!G16)</f>
        <v>0</v>
      </c>
    </row>
    <row r="17" spans="1:7">
      <c r="A17" s="263" t="str">
        <f xml:space="preserve"> F_Inputs!A17</f>
        <v>TMS</v>
      </c>
      <c r="B17" s="263" t="str">
        <f xml:space="preserve"> F_Inputs!B17</f>
        <v>C_PR24PD01_APR3H_WN16_PR24</v>
      </c>
      <c r="C17" s="178" t="str">
        <f xml:space="preserve"> F_Inputs!C17</f>
        <v>Summary information on outcome delivery incentive payments - Initial calculation of end of period RCV adjustment by price control - Water network plus</v>
      </c>
      <c r="D17" s="178" t="str">
        <f xml:space="preserve"> F_Inputs!D17</f>
        <v>£m</v>
      </c>
      <c r="E17" s="178" t="str">
        <f xml:space="preserve"> F_Inputs!E17</f>
        <v>Price Review 2024</v>
      </c>
      <c r="F17" s="211">
        <f xml:space="preserve"> IF(InpOverride!F17 = 0, F_Inputs!F17, InpOverride!F17)</f>
        <v>0</v>
      </c>
      <c r="G17" s="211">
        <f xml:space="preserve"> IF(InpOverride!G17 = 0, F_Inputs!G17, InpOverride!G17)</f>
        <v>0</v>
      </c>
    </row>
    <row r="18" spans="1:7">
      <c r="A18" s="263" t="str">
        <f xml:space="preserve"> F_Inputs!A18</f>
        <v>TMS</v>
      </c>
      <c r="B18" s="263" t="str">
        <f xml:space="preserve"> F_Inputs!B18</f>
        <v>C_PR24PD01_APR3H_WWN17_PR24</v>
      </c>
      <c r="C18" s="178" t="str">
        <f xml:space="preserve"> F_Inputs!C18</f>
        <v>Summary information on outcome delivery incentive payments - Initial calculation of end of period RCV adjustment by price control - Wastewater network plus</v>
      </c>
      <c r="D18" s="178" t="str">
        <f xml:space="preserve"> F_Inputs!D18</f>
        <v>£m</v>
      </c>
      <c r="E18" s="178" t="str">
        <f xml:space="preserve"> F_Inputs!E18</f>
        <v>Price Review 2024</v>
      </c>
      <c r="F18" s="211">
        <f xml:space="preserve"> IF(InpOverride!F18 = 0, F_Inputs!F18, InpOverride!F18)</f>
        <v>0</v>
      </c>
      <c r="G18" s="211">
        <f xml:space="preserve"> IF(InpOverride!G18 = 0, F_Inputs!G18, InpOverride!G18)</f>
        <v>0</v>
      </c>
    </row>
    <row r="19" spans="1:7">
      <c r="A19" s="263" t="str">
        <f xml:space="preserve"> F_Inputs!A19</f>
        <v>TMS</v>
      </c>
      <c r="B19" s="263" t="str">
        <f xml:space="preserve"> F_Inputs!B19</f>
        <v>C_PR24PD01_APR3H_BIO18_PR24</v>
      </c>
      <c r="C19" s="178" t="str">
        <f xml:space="preserve"> F_Inputs!C19</f>
        <v>Summary information on outcome delivery incentive payments - Initial calculation of end of period RCV adjustment by price control - Bioresources (sludge)</v>
      </c>
      <c r="D19" s="178" t="str">
        <f xml:space="preserve"> F_Inputs!D19</f>
        <v>£m</v>
      </c>
      <c r="E19" s="178" t="str">
        <f xml:space="preserve"> F_Inputs!E19</f>
        <v>Price Review 2024</v>
      </c>
      <c r="F19" s="211">
        <f xml:space="preserve"> IF(InpOverride!F19 = 0, F_Inputs!F19, InpOverride!F19)</f>
        <v>0</v>
      </c>
      <c r="G19" s="211">
        <f xml:space="preserve"> IF(InpOverride!G19 = 0, F_Inputs!G19, InpOverride!G19)</f>
        <v>0</v>
      </c>
    </row>
    <row r="20" spans="1:7">
      <c r="A20" s="263" t="str">
        <f xml:space="preserve"> F_Inputs!A20</f>
        <v>TMS</v>
      </c>
      <c r="B20" s="263" t="str">
        <f xml:space="preserve"> F_Inputs!B20</f>
        <v>C_PR24PD01_APR3H_DC21_PR24</v>
      </c>
      <c r="C20" s="178" t="str">
        <f xml:space="preserve"> F_Inputs!C20</f>
        <v>Summary information on outcome delivery incentive payments - Initial calculation of end of period RCV adjustment by price control - Additional control</v>
      </c>
      <c r="D20" s="178" t="str">
        <f xml:space="preserve"> F_Inputs!D20</f>
        <v>£m</v>
      </c>
      <c r="E20" s="178" t="str">
        <f xml:space="preserve"> F_Inputs!E20</f>
        <v>Price Review 2024</v>
      </c>
      <c r="F20" s="211">
        <f xml:space="preserve"> IF(InpOverride!F20 = 0, F_Inputs!F20, InpOverride!F20)</f>
        <v>0</v>
      </c>
      <c r="G20" s="211">
        <f xml:space="preserve"> IF(InpOverride!G20 = 0, F_Inputs!G20, InpOverride!G20)</f>
        <v>0</v>
      </c>
    </row>
    <row r="21" spans="1:7">
      <c r="A21" s="263" t="str">
        <f xml:space="preserve"> F_Inputs!A21</f>
        <v>TMS</v>
      </c>
      <c r="B21" s="263" t="str">
        <f xml:space="preserve"> F_Inputs!B21</f>
        <v>C_PR24PD11_PD11_12WR_PR24</v>
      </c>
      <c r="C21" s="178" t="str">
        <f xml:space="preserve"> F_Inputs!C21</f>
        <v>PR19 WINEP / NEP RCV adjustment in 2017-18 FYA (CPIH deflated) prices (WR)</v>
      </c>
      <c r="D21" s="178" t="str">
        <f xml:space="preserve"> F_Inputs!D21</f>
        <v>£m</v>
      </c>
      <c r="E21" s="178" t="str">
        <f xml:space="preserve"> F_Inputs!E21</f>
        <v>Price Review 2024</v>
      </c>
      <c r="F21" s="211">
        <f xml:space="preserve"> IF(InpOverride!F21 = 0, F_Inputs!F21, InpOverride!F21)</f>
        <v>-28.391854266666662</v>
      </c>
      <c r="G21" s="211">
        <f xml:space="preserve"> IF(InpOverride!G21 = 0, F_Inputs!G21, InpOverride!G21)</f>
        <v>-27.586333333333332</v>
      </c>
    </row>
    <row r="22" spans="1:7">
      <c r="A22" s="263" t="str">
        <f xml:space="preserve"> F_Inputs!A22</f>
        <v>TMS</v>
      </c>
      <c r="B22" s="263" t="str">
        <f xml:space="preserve"> F_Inputs!B22</f>
        <v>C_PR24PD11_PD11_12WN_PR24</v>
      </c>
      <c r="C22" s="178" t="str">
        <f xml:space="preserve"> F_Inputs!C22</f>
        <v>PR19 WINEP / NEP RCV adjustment in 2017-18 FYA (CPIH deflated) prices (WN)</v>
      </c>
      <c r="D22" s="178" t="str">
        <f xml:space="preserve"> F_Inputs!D22</f>
        <v>£m</v>
      </c>
      <c r="E22" s="178" t="str">
        <f xml:space="preserve"> F_Inputs!E22</f>
        <v>Price Review 2024</v>
      </c>
      <c r="F22" s="211">
        <f xml:space="preserve"> IF(InpOverride!F22 = 0, F_Inputs!F22, InpOverride!F22)</f>
        <v>0</v>
      </c>
      <c r="G22" s="211">
        <f xml:space="preserve"> IF(InpOverride!G22 = 0, F_Inputs!G22, InpOverride!G22)</f>
        <v>0</v>
      </c>
    </row>
    <row r="23" spans="1:7">
      <c r="A23" s="263" t="str">
        <f xml:space="preserve"> F_Inputs!A23</f>
        <v>TMS</v>
      </c>
      <c r="B23" s="263" t="str">
        <f xml:space="preserve"> F_Inputs!B23</f>
        <v>C_PR24PD11_PD11_12WWN_PR24</v>
      </c>
      <c r="C23" s="178" t="str">
        <f xml:space="preserve"> F_Inputs!C23</f>
        <v>PR19 WINEP / NEP RCV adjustment in 2017-18 FYA (CPIH deflated) prices (WWN)</v>
      </c>
      <c r="D23" s="178" t="str">
        <f xml:space="preserve"> F_Inputs!D23</f>
        <v>£m</v>
      </c>
      <c r="E23" s="178" t="str">
        <f xml:space="preserve"> F_Inputs!E23</f>
        <v>Price Review 2024</v>
      </c>
      <c r="F23" s="211">
        <f xml:space="preserve"> IF(InpOverride!F23 = 0, F_Inputs!F23, InpOverride!F23)</f>
        <v>-18.884962333333331</v>
      </c>
      <c r="G23" s="211">
        <f xml:space="preserve"> IF(InpOverride!G23 = 0, F_Inputs!G23, InpOverride!G23)</f>
        <v>-18.349166666666665</v>
      </c>
    </row>
    <row r="24" spans="1:7">
      <c r="A24" s="263" t="str">
        <f xml:space="preserve"> F_Inputs!A24</f>
        <v>TMS</v>
      </c>
      <c r="B24" s="263" t="str">
        <f xml:space="preserve"> F_Inputs!B24</f>
        <v>C_PR24PD11_PD11_12BIO_PR24</v>
      </c>
      <c r="C24" s="178" t="str">
        <f xml:space="preserve"> F_Inputs!C24</f>
        <v>PR19 WINEP / NEP RCV adjustment in 2017-18 FYA (CPIH deflated) prices (BR)</v>
      </c>
      <c r="D24" s="178" t="str">
        <f xml:space="preserve"> F_Inputs!D24</f>
        <v>£m</v>
      </c>
      <c r="E24" s="178" t="str">
        <f xml:space="preserve"> F_Inputs!E24</f>
        <v>Price Review 2024</v>
      </c>
      <c r="F24" s="211">
        <f xml:space="preserve"> IF(InpOverride!F24 = 0, F_Inputs!F24, InpOverride!F24)</f>
        <v>0</v>
      </c>
      <c r="G24" s="211">
        <f xml:space="preserve"> IF(InpOverride!G24 = 0, F_Inputs!G24, InpOverride!G24)</f>
        <v>0</v>
      </c>
    </row>
    <row r="25" spans="1:7">
      <c r="A25" s="263" t="str">
        <f xml:space="preserve"> F_Inputs!A25</f>
        <v>TMS</v>
      </c>
      <c r="B25" s="263" t="str">
        <f xml:space="preserve"> F_Inputs!B25</f>
        <v>C_PR24PD11_PD11_12ADDN1_PR24</v>
      </c>
      <c r="C25" s="178" t="str">
        <f xml:space="preserve"> F_Inputs!C25</f>
        <v>PR19 WINEP / NEP RCV adjustment in 2017-18 FYA (CPIH deflated) prices (ADDN1)</v>
      </c>
      <c r="D25" s="178" t="str">
        <f xml:space="preserve"> F_Inputs!D25</f>
        <v>£m</v>
      </c>
      <c r="E25" s="178" t="str">
        <f xml:space="preserve"> F_Inputs!E25</f>
        <v>Price Review 2024</v>
      </c>
      <c r="F25" s="211">
        <f xml:space="preserve"> IF(InpOverride!F25 = 0, F_Inputs!F25, InpOverride!F25)</f>
        <v>0</v>
      </c>
      <c r="G25" s="211">
        <f xml:space="preserve"> IF(InpOverride!G25 = 0, F_Inputs!G25, InpOverride!G25)</f>
        <v>0</v>
      </c>
    </row>
    <row r="26" spans="1:7">
      <c r="A26" s="263" t="str">
        <f xml:space="preserve"> F_Inputs!A26</f>
        <v>TMS</v>
      </c>
      <c r="B26" s="263" t="str">
        <f xml:space="preserve"> F_Inputs!B26</f>
        <v>C_PR24PD11_PD11_12ADDN2_PR24</v>
      </c>
      <c r="C26" s="178" t="str">
        <f xml:space="preserve"> F_Inputs!C26</f>
        <v>PR19 WINEP / NEP RCV adjustment in 2017-18 FYA (CPIH deflated) prices (ADDN2)</v>
      </c>
      <c r="D26" s="178" t="str">
        <f xml:space="preserve"> F_Inputs!D26</f>
        <v>£m</v>
      </c>
      <c r="E26" s="178" t="str">
        <f xml:space="preserve"> F_Inputs!E26</f>
        <v>Price Review 2024</v>
      </c>
      <c r="F26" s="211" t="str">
        <f xml:space="preserve"> IF(InpOverride!F26 = 0, F_Inputs!F26, InpOverride!F26)</f>
        <v/>
      </c>
      <c r="G26" s="211" t="str">
        <f xml:space="preserve"> IF(InpOverride!G26 = 0, F_Inputs!G26, InpOverride!G26)</f>
        <v/>
      </c>
    </row>
    <row r="27" spans="1:7">
      <c r="A27" s="263" t="str">
        <f xml:space="preserve"> F_Inputs!A27</f>
        <v>TMS</v>
      </c>
      <c r="B27" s="263" t="str">
        <f xml:space="preserve"> F_Inputs!B27</f>
        <v>C_PR24PD14_PD11_13WR_PR24</v>
      </c>
      <c r="C27" s="178" t="str">
        <f xml:space="preserve"> F_Inputs!C27</f>
        <v>PR19 Costs reconciliation RCV adjustment in 2017-18 FYA (CPIH deflated) prices (WR)</v>
      </c>
      <c r="D27" s="178" t="str">
        <f xml:space="preserve"> F_Inputs!D27</f>
        <v>£m</v>
      </c>
      <c r="E27" s="178" t="str">
        <f xml:space="preserve"> F_Inputs!E27</f>
        <v>Price Review 2024</v>
      </c>
      <c r="F27" s="211" t="str">
        <f xml:space="preserve"> IF(InpOverride!F27 = 0, F_Inputs!F27, InpOverride!F27)</f>
        <v/>
      </c>
      <c r="G27" s="211">
        <f xml:space="preserve"> IF(InpOverride!G27 = 0, F_Inputs!G27, InpOverride!G27)</f>
        <v>16.612891349243455</v>
      </c>
    </row>
    <row r="28" spans="1:7">
      <c r="A28" s="263" t="str">
        <f xml:space="preserve"> F_Inputs!A28</f>
        <v>TMS</v>
      </c>
      <c r="B28" s="263" t="str">
        <f xml:space="preserve"> F_Inputs!B28</f>
        <v>C_PR24PD14_PD11_13WN_PR24</v>
      </c>
      <c r="C28" s="178" t="str">
        <f xml:space="preserve"> F_Inputs!C28</f>
        <v>PR19 Costs reconciliation RCV adjustment in 2017-18 FYA (CPIH deflated) prices (WN)</v>
      </c>
      <c r="D28" s="178" t="str">
        <f xml:space="preserve"> F_Inputs!D28</f>
        <v>£m</v>
      </c>
      <c r="E28" s="178" t="str">
        <f xml:space="preserve"> F_Inputs!E28</f>
        <v>Price Review 2024</v>
      </c>
      <c r="F28" s="211" t="str">
        <f xml:space="preserve"> IF(InpOverride!F28 = 0, F_Inputs!F28, InpOverride!F28)</f>
        <v/>
      </c>
      <c r="G28" s="211">
        <f xml:space="preserve"> IF(InpOverride!G28 = 0, F_Inputs!G28, InpOverride!G28)</f>
        <v>3.2367989553785734</v>
      </c>
    </row>
    <row r="29" spans="1:7">
      <c r="A29" s="263" t="str">
        <f xml:space="preserve"> F_Inputs!A29</f>
        <v>TMS</v>
      </c>
      <c r="B29" s="263" t="str">
        <f xml:space="preserve"> F_Inputs!B29</f>
        <v>C_PR24PD14_PD11_13WWN_PR24</v>
      </c>
      <c r="C29" s="178" t="str">
        <f xml:space="preserve"> F_Inputs!C29</f>
        <v>PR19 Costs reconciliation RCV adjustment in 2017-18 FYA (CPIH deflated) prices (WWN)</v>
      </c>
      <c r="D29" s="178" t="str">
        <f xml:space="preserve"> F_Inputs!D29</f>
        <v>£m</v>
      </c>
      <c r="E29" s="178" t="str">
        <f xml:space="preserve"> F_Inputs!E29</f>
        <v>Price Review 2024</v>
      </c>
      <c r="F29" s="211" t="str">
        <f xml:space="preserve"> IF(InpOverride!F29 = 0, F_Inputs!F29, InpOverride!F29)</f>
        <v/>
      </c>
      <c r="G29" s="211">
        <f xml:space="preserve"> IF(InpOverride!G29 = 0, F_Inputs!G29, InpOverride!G29)</f>
        <v>29.338578588393432</v>
      </c>
    </row>
    <row r="30" spans="1:7">
      <c r="A30" s="263" t="str">
        <f xml:space="preserve"> F_Inputs!A30</f>
        <v>TMS</v>
      </c>
      <c r="B30" s="263" t="str">
        <f xml:space="preserve"> F_Inputs!B30</f>
        <v>C_PR24PD14_PD11_13BIO_PR24</v>
      </c>
      <c r="C30" s="178" t="str">
        <f xml:space="preserve"> F_Inputs!C30</f>
        <v>PR19 Costs reconciliation RCV adjustment in 2017-18 FYA (CPIH deflated) prices (BR)</v>
      </c>
      <c r="D30" s="178" t="str">
        <f xml:space="preserve"> F_Inputs!D30</f>
        <v>£m</v>
      </c>
      <c r="E30" s="178" t="str">
        <f xml:space="preserve"> F_Inputs!E30</f>
        <v>Price Review 2024</v>
      </c>
      <c r="F30" s="211" t="str">
        <f xml:space="preserve"> IF(InpOverride!F30 = 0, F_Inputs!F30, InpOverride!F30)</f>
        <v/>
      </c>
      <c r="G30" s="211">
        <f xml:space="preserve"> IF(InpOverride!G30 = 0, F_Inputs!G30, InpOverride!G30)</f>
        <v>-20.281438311411716</v>
      </c>
    </row>
    <row r="31" spans="1:7">
      <c r="A31" s="263" t="str">
        <f xml:space="preserve"> F_Inputs!A31</f>
        <v>TMS</v>
      </c>
      <c r="B31" s="263" t="str">
        <f xml:space="preserve"> F_Inputs!B31</f>
        <v>C_PR24PD14_PD11_13ADDN1_PR24</v>
      </c>
      <c r="C31" s="178" t="str">
        <f xml:space="preserve"> F_Inputs!C31</f>
        <v>PR19 Costs reconciliation RCV adjustment in 2017-18 FYA (CPIH deflated) prices (ADDN1)</v>
      </c>
      <c r="D31" s="178" t="str">
        <f xml:space="preserve"> F_Inputs!D31</f>
        <v>£m</v>
      </c>
      <c r="E31" s="178" t="str">
        <f xml:space="preserve"> F_Inputs!E31</f>
        <v>Price Review 2024</v>
      </c>
      <c r="F31" s="211" t="str">
        <f xml:space="preserve"> IF(InpOverride!F31 = 0, F_Inputs!F31, InpOverride!F31)</f>
        <v/>
      </c>
      <c r="G31" s="211">
        <f xml:space="preserve"> IF(InpOverride!G31 = 0, F_Inputs!G31, InpOverride!G31)</f>
        <v>0.55865698871209335</v>
      </c>
    </row>
    <row r="32" spans="1:7">
      <c r="A32" s="263" t="str">
        <f xml:space="preserve"> F_Inputs!A32</f>
        <v>TMS</v>
      </c>
      <c r="B32" s="263" t="str">
        <f xml:space="preserve"> F_Inputs!B32</f>
        <v>C_PR24PD14_PD11_13ADDN2_PR24</v>
      </c>
      <c r="C32" s="178" t="str">
        <f xml:space="preserve"> F_Inputs!C32</f>
        <v>PR19 Costs reconciliation RCV adjustment in 2017-18 FYA (CPIH deflated) prices (ADDN2)</v>
      </c>
      <c r="D32" s="178" t="str">
        <f xml:space="preserve"> F_Inputs!D32</f>
        <v>£m</v>
      </c>
      <c r="E32" s="178" t="str">
        <f xml:space="preserve"> F_Inputs!E32</f>
        <v>Price Review 2024</v>
      </c>
      <c r="F32" s="211" t="str">
        <f xml:space="preserve"> IF(InpOverride!F32 = 0, F_Inputs!F32, InpOverride!F32)</f>
        <v/>
      </c>
      <c r="G32" s="211" t="str">
        <f xml:space="preserve"> IF(InpOverride!G32 = 0, F_Inputs!G32, InpOverride!G32)</f>
        <v/>
      </c>
    </row>
    <row r="33" spans="1:7">
      <c r="A33" s="263" t="str">
        <f xml:space="preserve"> F_Inputs!A33</f>
        <v>TMS</v>
      </c>
      <c r="B33" s="263" t="str">
        <f xml:space="preserve"> F_Inputs!B33</f>
        <v>C_PR24PD16_PD11_14WR_PR24</v>
      </c>
      <c r="C33" s="178" t="str">
        <f xml:space="preserve"> F_Inputs!C33</f>
        <v>PR19 Land sales RCV adjustment in 2017-18 FYA (CPIH deflated) prices (WR)</v>
      </c>
      <c r="D33" s="178" t="str">
        <f xml:space="preserve"> F_Inputs!D33</f>
        <v>£m</v>
      </c>
      <c r="E33" s="178" t="str">
        <f xml:space="preserve"> F_Inputs!E33</f>
        <v>Price Review 2024</v>
      </c>
      <c r="F33" s="211" t="str">
        <f xml:space="preserve"> IF(InpOverride!F33 = 0, F_Inputs!F33, InpOverride!F33)</f>
        <v/>
      </c>
      <c r="G33" s="211">
        <f xml:space="preserve"> IF(InpOverride!G33 = 0, F_Inputs!G33, InpOverride!G33)</f>
        <v>-1.3219305656095639</v>
      </c>
    </row>
    <row r="34" spans="1:7">
      <c r="A34" s="263" t="str">
        <f xml:space="preserve"> F_Inputs!A34</f>
        <v>TMS</v>
      </c>
      <c r="B34" s="263" t="str">
        <f xml:space="preserve"> F_Inputs!B34</f>
        <v>C_PR24PD16_PD11_14WN_PR24</v>
      </c>
      <c r="C34" s="178" t="str">
        <f xml:space="preserve"> F_Inputs!C34</f>
        <v>PR19 Land sales RCV adjustment in 2017-18 FYA (CPIH deflated) prices (WN)</v>
      </c>
      <c r="D34" s="178" t="str">
        <f xml:space="preserve"> F_Inputs!D34</f>
        <v>£m</v>
      </c>
      <c r="E34" s="178" t="str">
        <f xml:space="preserve"> F_Inputs!E34</f>
        <v>Price Review 2024</v>
      </c>
      <c r="F34" s="211" t="str">
        <f xml:space="preserve"> IF(InpOverride!F34 = 0, F_Inputs!F34, InpOverride!F34)</f>
        <v/>
      </c>
      <c r="G34" s="211">
        <f xml:space="preserve"> IF(InpOverride!G34 = 0, F_Inputs!G34, InpOverride!G34)</f>
        <v>-1.4782227103557553</v>
      </c>
    </row>
    <row r="35" spans="1:7">
      <c r="A35" s="263" t="str">
        <f xml:space="preserve"> F_Inputs!A35</f>
        <v>TMS</v>
      </c>
      <c r="B35" s="263" t="str">
        <f xml:space="preserve"> F_Inputs!B35</f>
        <v>C_PR24PD16_PD11_14WWN_PR24</v>
      </c>
      <c r="C35" s="178" t="str">
        <f xml:space="preserve"> F_Inputs!C35</f>
        <v>PR19 Land sales RCV adjustment in 2017-18 FYA (CPIH deflated) prices (WWN)</v>
      </c>
      <c r="D35" s="178" t="str">
        <f xml:space="preserve"> F_Inputs!D35</f>
        <v>£m</v>
      </c>
      <c r="E35" s="178" t="str">
        <f xml:space="preserve"> F_Inputs!E35</f>
        <v>Price Review 2024</v>
      </c>
      <c r="F35" s="211" t="str">
        <f xml:space="preserve"> IF(InpOverride!F35 = 0, F_Inputs!F35, InpOverride!F35)</f>
        <v/>
      </c>
      <c r="G35" s="211">
        <f xml:space="preserve"> IF(InpOverride!G35 = 0, F_Inputs!G35, InpOverride!G35)</f>
        <v>-7.0642972924698899</v>
      </c>
    </row>
    <row r="36" spans="1:7">
      <c r="A36" s="263" t="str">
        <f xml:space="preserve"> F_Inputs!A36</f>
        <v>TMS</v>
      </c>
      <c r="B36" s="263" t="str">
        <f xml:space="preserve"> F_Inputs!B36</f>
        <v>C_PR24PD16_PD11_14ADDN1_PR24</v>
      </c>
      <c r="C36" s="178" t="str">
        <f xml:space="preserve"> F_Inputs!C36</f>
        <v>PR19 Land sales RCV adjustment in 2017-18 FYA (CPIH deflated) prices (ADDN1)</v>
      </c>
      <c r="D36" s="178" t="str">
        <f xml:space="preserve"> F_Inputs!D36</f>
        <v>£m</v>
      </c>
      <c r="E36" s="178" t="str">
        <f xml:space="preserve"> F_Inputs!E36</f>
        <v>Price Review 2024</v>
      </c>
      <c r="F36" s="211" t="str">
        <f xml:space="preserve"> IF(InpOverride!F36 = 0, F_Inputs!F36, InpOverride!F36)</f>
        <v/>
      </c>
      <c r="G36" s="211">
        <f xml:space="preserve"> IF(InpOverride!G36 = 0, F_Inputs!G36, InpOverride!G36)</f>
        <v>441.63849252638357</v>
      </c>
    </row>
    <row r="37" spans="1:7">
      <c r="A37" s="263" t="str">
        <f xml:space="preserve"> F_Inputs!A37</f>
        <v>TMS</v>
      </c>
      <c r="B37" s="263" t="str">
        <f xml:space="preserve"> F_Inputs!B37</f>
        <v>C_PR24PD16_PD11_14ADDN2_PR24</v>
      </c>
      <c r="C37" s="178" t="str">
        <f xml:space="preserve"> F_Inputs!C37</f>
        <v>PR19 Land sales RCV adjustment in 2017-18 FYA (CPIH deflated) prices (ADDN2)</v>
      </c>
      <c r="D37" s="178" t="str">
        <f xml:space="preserve"> F_Inputs!D37</f>
        <v>£m</v>
      </c>
      <c r="E37" s="178" t="str">
        <f xml:space="preserve"> F_Inputs!E37</f>
        <v>Price Review 2024</v>
      </c>
      <c r="F37" s="211" t="str">
        <f xml:space="preserve"> IF(InpOverride!F37 = 0, F_Inputs!F37, InpOverride!F37)</f>
        <v/>
      </c>
      <c r="G37" s="211" t="str">
        <f xml:space="preserve"> IF(InpOverride!G37 = 0, F_Inputs!G37, InpOverride!G37)</f>
        <v/>
      </c>
    </row>
    <row r="38" spans="1:7">
      <c r="A38" s="263" t="str">
        <f xml:space="preserve"> F_Inputs!A38</f>
        <v>TMS</v>
      </c>
      <c r="B38" s="263" t="str">
        <f xml:space="preserve"> F_Inputs!B38</f>
        <v>C_PR24PD17_PD11_15WR_PR24</v>
      </c>
      <c r="C38" s="178" t="str">
        <f xml:space="preserve"> F_Inputs!C38</f>
        <v>PR19 RPI-CPIH wedge RCV adjustment in 2017-18 FYA (CPIH deflated) prices (WR)</v>
      </c>
      <c r="D38" s="178" t="str">
        <f xml:space="preserve"> F_Inputs!D38</f>
        <v>£m</v>
      </c>
      <c r="E38" s="178" t="str">
        <f xml:space="preserve"> F_Inputs!E38</f>
        <v>Price Review 2024</v>
      </c>
      <c r="F38" s="211" t="str">
        <f xml:space="preserve"> IF(InpOverride!F38 = 0, F_Inputs!F38, InpOverride!F38)</f>
        <v/>
      </c>
      <c r="G38" s="211">
        <f xml:space="preserve"> IF(InpOverride!G38 = 0, F_Inputs!G38, InpOverride!G38)</f>
        <v>6.3664961833146947</v>
      </c>
    </row>
    <row r="39" spans="1:7">
      <c r="A39" s="263" t="str">
        <f xml:space="preserve"> F_Inputs!A39</f>
        <v>TMS</v>
      </c>
      <c r="B39" s="263" t="str">
        <f xml:space="preserve"> F_Inputs!B39</f>
        <v>C_PR24PD17_PD11_15WN_PR24</v>
      </c>
      <c r="C39" s="178" t="str">
        <f xml:space="preserve"> F_Inputs!C39</f>
        <v>PR19 RPI-CPIH wedge RCV adjustment in 2017-18 FYA (CPIH deflated) prices (WN)</v>
      </c>
      <c r="D39" s="178" t="str">
        <f xml:space="preserve"> F_Inputs!D39</f>
        <v>£m</v>
      </c>
      <c r="E39" s="178" t="str">
        <f xml:space="preserve"> F_Inputs!E39</f>
        <v>Price Review 2024</v>
      </c>
      <c r="F39" s="211" t="str">
        <f xml:space="preserve"> IF(InpOverride!F39 = 0, F_Inputs!F39, InpOverride!F39)</f>
        <v/>
      </c>
      <c r="G39" s="211">
        <f xml:space="preserve"> IF(InpOverride!G39 = 0, F_Inputs!G39, InpOverride!G39)</f>
        <v>126.11253460993021</v>
      </c>
    </row>
    <row r="40" spans="1:7">
      <c r="A40" s="263" t="str">
        <f xml:space="preserve"> F_Inputs!A40</f>
        <v>TMS</v>
      </c>
      <c r="B40" s="263" t="str">
        <f xml:space="preserve"> F_Inputs!B40</f>
        <v>C_PR24PD17_PD11_15WWN_PR24</v>
      </c>
      <c r="C40" s="178" t="str">
        <f xml:space="preserve"> F_Inputs!C40</f>
        <v>PR19 RPI-CPIH wedge RCV adjustment in 2017-18 FYA (CPIH deflated) prices (WWN)</v>
      </c>
      <c r="D40" s="178" t="str">
        <f xml:space="preserve"> F_Inputs!D40</f>
        <v>£m</v>
      </c>
      <c r="E40" s="178" t="str">
        <f xml:space="preserve"> F_Inputs!E40</f>
        <v>Price Review 2024</v>
      </c>
      <c r="F40" s="211" t="str">
        <f xml:space="preserve"> IF(InpOverride!F40 = 0, F_Inputs!F40, InpOverride!F40)</f>
        <v/>
      </c>
      <c r="G40" s="211">
        <f xml:space="preserve"> IF(InpOverride!G40 = 0, F_Inputs!G40, InpOverride!G40)</f>
        <v>99.943277120238918</v>
      </c>
    </row>
    <row r="41" spans="1:7">
      <c r="A41" s="263" t="str">
        <f xml:space="preserve"> F_Inputs!A41</f>
        <v>TMS</v>
      </c>
      <c r="B41" s="263" t="str">
        <f xml:space="preserve"> F_Inputs!B41</f>
        <v>C_PR24PD17_PD11_15BIO_PR24</v>
      </c>
      <c r="C41" s="178" t="str">
        <f xml:space="preserve"> F_Inputs!C41</f>
        <v>PR19 RPI-CPIH wedge RCV adjustment in 2017-18 FYA (CPIH deflated) prices (BR)</v>
      </c>
      <c r="D41" s="178" t="str">
        <f xml:space="preserve"> F_Inputs!D41</f>
        <v>£m</v>
      </c>
      <c r="E41" s="178" t="str">
        <f xml:space="preserve"> F_Inputs!E41</f>
        <v>Price Review 2024</v>
      </c>
      <c r="F41" s="211" t="str">
        <f xml:space="preserve"> IF(InpOverride!F41 = 0, F_Inputs!F41, InpOverride!F41)</f>
        <v/>
      </c>
      <c r="G41" s="211">
        <f xml:space="preserve"> IF(InpOverride!G41 = 0, F_Inputs!G41, InpOverride!G41)</f>
        <v>31.329501893352131</v>
      </c>
    </row>
    <row r="42" spans="1:7">
      <c r="A42" s="263" t="str">
        <f xml:space="preserve"> F_Inputs!A42</f>
        <v>TMS</v>
      </c>
      <c r="B42" s="263" t="str">
        <f xml:space="preserve"> F_Inputs!B42</f>
        <v>C_PR24PD17_PD11_15ADDN1_PR24</v>
      </c>
      <c r="C42" s="178" t="str">
        <f xml:space="preserve"> F_Inputs!C42</f>
        <v>PR19 RPI-CPIH wedge RCV adjustment in 2017-18 FYA (CPIH deflated) prices (ADDN1)</v>
      </c>
      <c r="D42" s="178" t="str">
        <f xml:space="preserve"> F_Inputs!D42</f>
        <v>£m</v>
      </c>
      <c r="E42" s="178" t="str">
        <f xml:space="preserve"> F_Inputs!E42</f>
        <v>Price Review 2024</v>
      </c>
      <c r="F42" s="211" t="str">
        <f xml:space="preserve"> IF(InpOverride!F42 = 0, F_Inputs!F42, InpOverride!F42)</f>
        <v/>
      </c>
      <c r="G42" s="211">
        <f xml:space="preserve"> IF(InpOverride!G42 = 0, F_Inputs!G42, InpOverride!G42)</f>
        <v>33.848427238060367</v>
      </c>
    </row>
    <row r="43" spans="1:7">
      <c r="A43" s="263" t="str">
        <f xml:space="preserve"> F_Inputs!A43</f>
        <v>TMS</v>
      </c>
      <c r="B43" s="263" t="str">
        <f xml:space="preserve"> F_Inputs!B43</f>
        <v>C_PR24PD17_PD11_15ADDN2_PR24</v>
      </c>
      <c r="C43" s="178" t="str">
        <f xml:space="preserve"> F_Inputs!C43</f>
        <v>PR19 RPI-CPIH wedge RCV adjustment in 2017-18 FYA (CPIH deflated) prices (ADDN2)</v>
      </c>
      <c r="D43" s="178" t="str">
        <f xml:space="preserve"> F_Inputs!D43</f>
        <v>£m</v>
      </c>
      <c r="E43" s="178" t="str">
        <f xml:space="preserve"> F_Inputs!E43</f>
        <v>Price Review 2024</v>
      </c>
      <c r="F43" s="211" t="str">
        <f xml:space="preserve"> IF(InpOverride!F43 = 0, F_Inputs!F43, InpOverride!F43)</f>
        <v/>
      </c>
      <c r="G43" s="211" t="str">
        <f xml:space="preserve"> IF(InpOverride!G43 = 0, F_Inputs!G43, InpOverride!G43)</f>
        <v/>
      </c>
    </row>
    <row r="44" spans="1:7">
      <c r="A44" s="263" t="str">
        <f xml:space="preserve"> F_Inputs!A44</f>
        <v>TMS</v>
      </c>
      <c r="B44" s="263" t="str">
        <f xml:space="preserve"> F_Inputs!B44</f>
        <v>C_PR24PD18_PD11_16WR_PR24</v>
      </c>
      <c r="C44" s="178" t="str">
        <f xml:space="preserve"> F_Inputs!C44</f>
        <v>PR19 Strategic regional water resources RCV adjustment in 2017-18 FYA (CPIH deflated) prices (WR)</v>
      </c>
      <c r="D44" s="178" t="str">
        <f xml:space="preserve"> F_Inputs!D44</f>
        <v>£m</v>
      </c>
      <c r="E44" s="178" t="str">
        <f xml:space="preserve"> F_Inputs!E44</f>
        <v>Price Review 2024</v>
      </c>
      <c r="F44" s="211" t="str">
        <f xml:space="preserve"> IF(InpOverride!F44 = 0, F_Inputs!F44, InpOverride!F44)</f>
        <v/>
      </c>
      <c r="G44" s="211">
        <f xml:space="preserve"> IF(InpOverride!G44 = 0, F_Inputs!G44, InpOverride!G44)</f>
        <v>-20.156939999999999</v>
      </c>
    </row>
    <row r="45" spans="1:7">
      <c r="A45" s="263" t="str">
        <f xml:space="preserve"> F_Inputs!A45</f>
        <v>TMS</v>
      </c>
      <c r="B45" s="263" t="str">
        <f xml:space="preserve"> F_Inputs!B45</f>
        <v>C_PR24PD18_PD11_16WN_PR24</v>
      </c>
      <c r="C45" s="178" t="str">
        <f xml:space="preserve"> F_Inputs!C45</f>
        <v>PR19 Strategic regional water resources RCV adjustment in 2017-18 FYA (CPIH deflated) prices (WN)</v>
      </c>
      <c r="D45" s="178" t="str">
        <f xml:space="preserve"> F_Inputs!D45</f>
        <v>£m</v>
      </c>
      <c r="E45" s="178" t="str">
        <f xml:space="preserve"> F_Inputs!E45</f>
        <v>Price Review 2024</v>
      </c>
      <c r="F45" s="211" t="str">
        <f xml:space="preserve"> IF(InpOverride!F45 = 0, F_Inputs!F45, InpOverride!F45)</f>
        <v/>
      </c>
      <c r="G45" s="211">
        <f xml:space="preserve"> IF(InpOverride!G45 = 0, F_Inputs!G45, InpOverride!G45)</f>
        <v>-4.0295400000000008</v>
      </c>
    </row>
    <row r="46" spans="1:7">
      <c r="A46" s="263" t="str">
        <f xml:space="preserve"> F_Inputs!A46</f>
        <v>TMS</v>
      </c>
      <c r="B46" s="263" t="str">
        <f xml:space="preserve"> F_Inputs!B46</f>
        <v>C_PR24PD22_PD11_17WR_PR24</v>
      </c>
      <c r="C46" s="178" t="str">
        <f xml:space="preserve"> F_Inputs!C46</f>
        <v>PR19 Green recovery RCV adjustment in 2017-18 FYA (CPIH deflated) prices (WR)</v>
      </c>
      <c r="D46" s="178" t="str">
        <f xml:space="preserve"> F_Inputs!D46</f>
        <v>£m</v>
      </c>
      <c r="E46" s="178" t="str">
        <f xml:space="preserve"> F_Inputs!E46</f>
        <v>Price Review 2024</v>
      </c>
      <c r="F46" s="211" t="str">
        <f xml:space="preserve"> IF(InpOverride!F46 = 0, F_Inputs!F46, InpOverride!F46)</f>
        <v/>
      </c>
      <c r="G46" s="211">
        <f xml:space="preserve"> IF(InpOverride!G46 = 0, F_Inputs!G46, InpOverride!G46)</f>
        <v>0</v>
      </c>
    </row>
    <row r="47" spans="1:7">
      <c r="A47" s="263" t="str">
        <f xml:space="preserve"> F_Inputs!A47</f>
        <v>TMS</v>
      </c>
      <c r="B47" s="263" t="str">
        <f xml:space="preserve"> F_Inputs!B47</f>
        <v>C_PR24PD22_PD11_17WN_PR24</v>
      </c>
      <c r="C47" s="178" t="str">
        <f xml:space="preserve"> F_Inputs!C47</f>
        <v>PR19 Green recovery RCV adjustment in 2017-18 FYA (CPIH deflated) prices (WN)</v>
      </c>
      <c r="D47" s="178" t="str">
        <f xml:space="preserve"> F_Inputs!D47</f>
        <v>£m</v>
      </c>
      <c r="E47" s="178" t="str">
        <f xml:space="preserve"> F_Inputs!E47</f>
        <v>Price Review 2024</v>
      </c>
      <c r="F47" s="211" t="str">
        <f xml:space="preserve"> IF(InpOverride!F47 = 0, F_Inputs!F47, InpOverride!F47)</f>
        <v/>
      </c>
      <c r="G47" s="211">
        <f xml:space="preserve"> IF(InpOverride!G47 = 0, F_Inputs!G47, InpOverride!G47)</f>
        <v>0.68459454669765718</v>
      </c>
    </row>
    <row r="48" spans="1:7">
      <c r="A48" s="263" t="str">
        <f xml:space="preserve"> F_Inputs!A48</f>
        <v>TMS</v>
      </c>
      <c r="B48" s="263" t="str">
        <f xml:space="preserve"> F_Inputs!B48</f>
        <v>C_PR24PD22_PD11_17WWN_PR24</v>
      </c>
      <c r="C48" s="178" t="str">
        <f xml:space="preserve"> F_Inputs!C48</f>
        <v>PR19 Green recovery RCV adjustment in 2017-18 FYA (CPIH deflated) prices (WWN)</v>
      </c>
      <c r="D48" s="178" t="str">
        <f xml:space="preserve"> F_Inputs!D48</f>
        <v>£m</v>
      </c>
      <c r="E48" s="178" t="str">
        <f xml:space="preserve"> F_Inputs!E48</f>
        <v>Price Review 2024</v>
      </c>
      <c r="F48" s="211" t="str">
        <f xml:space="preserve"> IF(InpOverride!F48 = 0, F_Inputs!F48, InpOverride!F48)</f>
        <v/>
      </c>
      <c r="G48" s="211">
        <f xml:space="preserve"> IF(InpOverride!G48 = 0, F_Inputs!G48, InpOverride!G48)</f>
        <v>0</v>
      </c>
    </row>
    <row r="49" spans="1:7">
      <c r="A49" s="263" t="str">
        <f xml:space="preserve"> F_Inputs!A49</f>
        <v>TMS</v>
      </c>
      <c r="B49" s="263" t="str">
        <f xml:space="preserve"> F_Inputs!B49</f>
        <v>C_PR24PD22_PD11_17BIO_PR24</v>
      </c>
      <c r="C49" s="178" t="str">
        <f xml:space="preserve"> F_Inputs!C49</f>
        <v>PR19 Green recovery RCV adjustment in 2017-18 FYA (CPIH deflated) prices (BR)</v>
      </c>
      <c r="D49" s="178" t="str">
        <f xml:space="preserve"> F_Inputs!D49</f>
        <v>£m</v>
      </c>
      <c r="E49" s="178" t="str">
        <f xml:space="preserve"> F_Inputs!E49</f>
        <v>Price Review 2024</v>
      </c>
      <c r="F49" s="211" t="str">
        <f xml:space="preserve"> IF(InpOverride!F49 = 0, F_Inputs!F49, InpOverride!F49)</f>
        <v/>
      </c>
      <c r="G49" s="211">
        <f xml:space="preserve"> IF(InpOverride!G49 = 0, F_Inputs!G49, InpOverride!G49)</f>
        <v>0</v>
      </c>
    </row>
    <row r="50" spans="1:7">
      <c r="A50" s="263" t="str">
        <f xml:space="preserve"> F_Inputs!A50</f>
        <v>TMS</v>
      </c>
      <c r="B50" s="263" t="str">
        <f xml:space="preserve"> F_Inputs!B50</f>
        <v>C_PR24PD00_PD11_19WR_PR24</v>
      </c>
      <c r="C50" s="178" t="str">
        <f xml:space="preserve"> F_Inputs!C50</f>
        <v>Other RCV adjustments in 2017-18 FYA (CPIH deflated) prices (WR)</v>
      </c>
      <c r="D50" s="178" t="str">
        <f xml:space="preserve"> F_Inputs!D50</f>
        <v>£m</v>
      </c>
      <c r="E50" s="178" t="str">
        <f xml:space="preserve"> F_Inputs!E50</f>
        <v>Price Review 2024</v>
      </c>
      <c r="F50" s="211" t="str">
        <f xml:space="preserve"> IF(InpOverride!F50 = 0, F_Inputs!F50, InpOverride!F50)</f>
        <v/>
      </c>
      <c r="G50" s="211" t="str">
        <f xml:space="preserve"> IF(InpOverride!G50 = 0, F_Inputs!G50, InpOverride!G50)</f>
        <v/>
      </c>
    </row>
    <row r="51" spans="1:7">
      <c r="A51" s="263" t="str">
        <f xml:space="preserve"> F_Inputs!A51</f>
        <v>TMS</v>
      </c>
      <c r="B51" s="263" t="str">
        <f xml:space="preserve"> F_Inputs!B51</f>
        <v>C_PR24PD00_PD11_19WN_PR24</v>
      </c>
      <c r="C51" s="178" t="str">
        <f xml:space="preserve"> F_Inputs!C51</f>
        <v>Other RCV adjustments in 2017-18 FYA (CPIH deflated) prices (WN)</v>
      </c>
      <c r="D51" s="178" t="str">
        <f xml:space="preserve"> F_Inputs!D51</f>
        <v>£m</v>
      </c>
      <c r="E51" s="178" t="str">
        <f xml:space="preserve"> F_Inputs!E51</f>
        <v>Price Review 2024</v>
      </c>
      <c r="F51" s="211" t="str">
        <f xml:space="preserve"> IF(InpOverride!F51 = 0, F_Inputs!F51, InpOverride!F51)</f>
        <v/>
      </c>
      <c r="G51" s="211" t="str">
        <f xml:space="preserve"> IF(InpOverride!G51 = 0, F_Inputs!G51, InpOverride!G51)</f>
        <v/>
      </c>
    </row>
    <row r="52" spans="1:7">
      <c r="A52" s="263" t="str">
        <f xml:space="preserve"> F_Inputs!A52</f>
        <v>TMS</v>
      </c>
      <c r="B52" s="263" t="str">
        <f xml:space="preserve"> F_Inputs!B52</f>
        <v>C_PR24PD00_PD11_19WWN_PR24</v>
      </c>
      <c r="C52" s="178" t="str">
        <f xml:space="preserve"> F_Inputs!C52</f>
        <v>Other RCV adjustments in 2017-18 FYA (CPIH deflated) prices (WWN)</v>
      </c>
      <c r="D52" s="178" t="str">
        <f xml:space="preserve"> F_Inputs!D52</f>
        <v>£m</v>
      </c>
      <c r="E52" s="178" t="str">
        <f xml:space="preserve"> F_Inputs!E52</f>
        <v>Price Review 2024</v>
      </c>
      <c r="F52" s="211" t="str">
        <f xml:space="preserve"> IF(InpOverride!F52 = 0, F_Inputs!F52, InpOverride!F52)</f>
        <v/>
      </c>
      <c r="G52" s="211" t="str">
        <f xml:space="preserve"> IF(InpOverride!G52 = 0, F_Inputs!G52, InpOverride!G52)</f>
        <v/>
      </c>
    </row>
    <row r="53" spans="1:7">
      <c r="A53" s="263" t="str">
        <f xml:space="preserve"> F_Inputs!A53</f>
        <v>TMS</v>
      </c>
      <c r="B53" s="263" t="str">
        <f xml:space="preserve"> F_Inputs!B53</f>
        <v>C_PR24PD00_PD11_19BIO_PR24</v>
      </c>
      <c r="C53" s="178" t="str">
        <f xml:space="preserve"> F_Inputs!C53</f>
        <v>Other RCV adjustments in 2017-18 FYA (CPIH deflated) prices (BR)</v>
      </c>
      <c r="D53" s="178" t="str">
        <f xml:space="preserve"> F_Inputs!D53</f>
        <v>£m</v>
      </c>
      <c r="E53" s="178" t="str">
        <f xml:space="preserve"> F_Inputs!E53</f>
        <v>Price Review 2024</v>
      </c>
      <c r="F53" s="211" t="str">
        <f xml:space="preserve"> IF(InpOverride!F53 = 0, F_Inputs!F53, InpOverride!F53)</f>
        <v/>
      </c>
      <c r="G53" s="211" t="str">
        <f xml:space="preserve"> IF(InpOverride!G53 = 0, F_Inputs!G53, InpOverride!G53)</f>
        <v/>
      </c>
    </row>
    <row r="54" spans="1:7">
      <c r="A54" s="263" t="str">
        <f xml:space="preserve"> F_Inputs!A54</f>
        <v>TMS</v>
      </c>
      <c r="B54" s="263" t="str">
        <f xml:space="preserve"> F_Inputs!B54</f>
        <v>C_PR24PD00_PD11_19ADDN1_PR24</v>
      </c>
      <c r="C54" s="178" t="str">
        <f xml:space="preserve"> F_Inputs!C54</f>
        <v>Other RCV adjustments in 2017-18 FYA (CPIH deflated) prices (ADDN1)</v>
      </c>
      <c r="D54" s="178" t="str">
        <f xml:space="preserve"> F_Inputs!D54</f>
        <v>£m</v>
      </c>
      <c r="E54" s="178" t="str">
        <f xml:space="preserve"> F_Inputs!E54</f>
        <v>Price Review 2024</v>
      </c>
      <c r="F54" s="211" t="str">
        <f xml:space="preserve"> IF(InpOverride!F54 = 0, F_Inputs!F54, InpOverride!F54)</f>
        <v/>
      </c>
      <c r="G54" s="211" t="str">
        <f xml:space="preserve"> IF(InpOverride!G54 = 0, F_Inputs!G54, InpOverride!G54)</f>
        <v/>
      </c>
    </row>
    <row r="55" spans="1:7">
      <c r="A55" s="263" t="str">
        <f xml:space="preserve"> F_Inputs!A55</f>
        <v>TMS</v>
      </c>
      <c r="B55" s="263" t="str">
        <f xml:space="preserve"> F_Inputs!B55</f>
        <v>C_PR24PD00_PD11_19ADDN2_PR24</v>
      </c>
      <c r="C55" s="178" t="str">
        <f xml:space="preserve"> F_Inputs!C55</f>
        <v>Other RCV adjustments in 2017-18 FYA (CPIH deflated) prices (ADDN2)</v>
      </c>
      <c r="D55" s="178" t="str">
        <f xml:space="preserve"> F_Inputs!D55</f>
        <v>£m</v>
      </c>
      <c r="E55" s="178" t="str">
        <f xml:space="preserve"> F_Inputs!E55</f>
        <v>Price Review 2024</v>
      </c>
      <c r="F55" s="211" t="str">
        <f xml:space="preserve"> IF(InpOverride!F55 = 0, F_Inputs!F55, InpOverride!F55)</f>
        <v/>
      </c>
      <c r="G55" s="211" t="str">
        <f xml:space="preserve"> IF(InpOverride!G55 = 0, F_Inputs!G55, InpOverride!G55)</f>
        <v/>
      </c>
    </row>
    <row r="56" spans="1:7">
      <c r="A56" s="263" t="str">
        <f xml:space="preserve"> F_Inputs!A56</f>
        <v>TMS</v>
      </c>
      <c r="B56" s="263" t="str">
        <f xml:space="preserve"> F_Inputs!B56</f>
        <v>C_PR24CA01_PD11_20WR_PR24</v>
      </c>
      <c r="C56" s="178" t="str">
        <f xml:space="preserve"> F_Inputs!C56</f>
        <v>PR24 Transitional expenditure programme RCV adjustment in 2022-23 FYA (CPIH deflated) prices (WR)</v>
      </c>
      <c r="D56" s="178" t="str">
        <f xml:space="preserve"> F_Inputs!D56</f>
        <v>£m</v>
      </c>
      <c r="E56" s="178" t="str">
        <f xml:space="preserve"> F_Inputs!E56</f>
        <v>Price Review 2024</v>
      </c>
      <c r="F56" s="211" t="str">
        <f xml:space="preserve"> IF(InpOverride!F56 = 0, F_Inputs!F56, InpOverride!F56)</f>
        <v/>
      </c>
      <c r="G56" s="211" t="str">
        <f xml:space="preserve"> IF(InpOverride!G56 = 0, F_Inputs!G56, InpOverride!G56)</f>
        <v/>
      </c>
    </row>
    <row r="57" spans="1:7">
      <c r="A57" s="263" t="str">
        <f xml:space="preserve"> F_Inputs!A57</f>
        <v>TMS</v>
      </c>
      <c r="B57" s="263" t="str">
        <f xml:space="preserve"> F_Inputs!B57</f>
        <v>C_PR24CA01_PD11_20WN_PR24</v>
      </c>
      <c r="C57" s="178" t="str">
        <f xml:space="preserve"> F_Inputs!C57</f>
        <v>PR24 Transitional expenditure programme RCV adjustment in 2022-23 FYA (CPIH deflated) prices (WN)</v>
      </c>
      <c r="D57" s="178" t="str">
        <f xml:space="preserve"> F_Inputs!D57</f>
        <v>£m</v>
      </c>
      <c r="E57" s="178" t="str">
        <f xml:space="preserve"> F_Inputs!E57</f>
        <v>Price Review 2024</v>
      </c>
      <c r="F57" s="211" t="str">
        <f xml:space="preserve"> IF(InpOverride!F57 = 0, F_Inputs!F57, InpOverride!F57)</f>
        <v/>
      </c>
      <c r="G57" s="211" t="str">
        <f xml:space="preserve"> IF(InpOverride!G57 = 0, F_Inputs!G57, InpOverride!G57)</f>
        <v/>
      </c>
    </row>
    <row r="58" spans="1:7">
      <c r="A58" s="263" t="str">
        <f xml:space="preserve"> F_Inputs!A58</f>
        <v>TMS</v>
      </c>
      <c r="B58" s="263" t="str">
        <f xml:space="preserve"> F_Inputs!B58</f>
        <v>C_PR24CA01_PD11_20WWN_PR24</v>
      </c>
      <c r="C58" s="178" t="str">
        <f xml:space="preserve"> F_Inputs!C58</f>
        <v>PR24 Transitional expenditure programme RCV adjustment in 2022-23 FYA (CPIH deflated) prices (WWN)</v>
      </c>
      <c r="D58" s="178" t="str">
        <f xml:space="preserve"> F_Inputs!D58</f>
        <v>£m</v>
      </c>
      <c r="E58" s="178" t="str">
        <f xml:space="preserve"> F_Inputs!E58</f>
        <v>Price Review 2024</v>
      </c>
      <c r="F58" s="211" t="str">
        <f xml:space="preserve"> IF(InpOverride!F58 = 0, F_Inputs!F58, InpOverride!F58)</f>
        <v/>
      </c>
      <c r="G58" s="211" t="str">
        <f xml:space="preserve"> IF(InpOverride!G58 = 0, F_Inputs!G58, InpOverride!G58)</f>
        <v/>
      </c>
    </row>
    <row r="59" spans="1:7">
      <c r="A59" s="263" t="str">
        <f xml:space="preserve"> F_Inputs!A59</f>
        <v>TMS</v>
      </c>
      <c r="B59" s="263" t="str">
        <f xml:space="preserve"> F_Inputs!B59</f>
        <v>C_PR24CA01_PD11_20BIO_PR24</v>
      </c>
      <c r="C59" s="178" t="str">
        <f xml:space="preserve"> F_Inputs!C59</f>
        <v>PR24 Transitional expenditure programme RCV adjustment in 2022-23 FYA (CPIH deflated) prices (BR)</v>
      </c>
      <c r="D59" s="178" t="str">
        <f xml:space="preserve"> F_Inputs!D59</f>
        <v>£m</v>
      </c>
      <c r="E59" s="178" t="str">
        <f xml:space="preserve"> F_Inputs!E59</f>
        <v>Price Review 2024</v>
      </c>
      <c r="F59" s="211" t="str">
        <f xml:space="preserve"> IF(InpOverride!F59 = 0, F_Inputs!F59, InpOverride!F59)</f>
        <v/>
      </c>
      <c r="G59" s="211" t="str">
        <f xml:space="preserve"> IF(InpOverride!G59 = 0, F_Inputs!G59, InpOverride!G59)</f>
        <v/>
      </c>
    </row>
    <row r="60" spans="1:7">
      <c r="A60" s="263" t="str">
        <f xml:space="preserve"> F_Inputs!A60</f>
        <v>TMS</v>
      </c>
      <c r="B60" s="263" t="str">
        <f xml:space="preserve"> F_Inputs!B60</f>
        <v>C_PR24CA01_PD11_20ADDN1_PR24</v>
      </c>
      <c r="C60" s="178" t="str">
        <f xml:space="preserve"> F_Inputs!C60</f>
        <v>PR24 Transitional expenditure programme RCV adjustment in 2022-23 FYA (CPIH deflated) prices (ADDN1)</v>
      </c>
      <c r="D60" s="178" t="str">
        <f xml:space="preserve"> F_Inputs!D60</f>
        <v>£m</v>
      </c>
      <c r="E60" s="178" t="str">
        <f xml:space="preserve"> F_Inputs!E60</f>
        <v>Price Review 2024</v>
      </c>
      <c r="F60" s="211" t="str">
        <f xml:space="preserve"> IF(InpOverride!F60 = 0, F_Inputs!F60, InpOverride!F60)</f>
        <v/>
      </c>
      <c r="G60" s="211" t="str">
        <f xml:space="preserve"> IF(InpOverride!G60 = 0, F_Inputs!G60, InpOverride!G60)</f>
        <v/>
      </c>
    </row>
    <row r="61" spans="1:7">
      <c r="A61" s="263" t="str">
        <f xml:space="preserve"> F_Inputs!A61</f>
        <v>TMS</v>
      </c>
      <c r="B61" s="263" t="str">
        <f xml:space="preserve"> F_Inputs!B61</f>
        <v>C_PR24CA01_PD11_20ADDN2_PR24</v>
      </c>
      <c r="C61" s="178" t="str">
        <f xml:space="preserve"> F_Inputs!C61</f>
        <v>PR24 Transitional expenditure programme RCV adjustment in 2022-23 FYA (CPIH deflated) prices (ADDN2)</v>
      </c>
      <c r="D61" s="178" t="str">
        <f xml:space="preserve"> F_Inputs!D61</f>
        <v>£m</v>
      </c>
      <c r="E61" s="178" t="str">
        <f xml:space="preserve"> F_Inputs!E61</f>
        <v>Price Review 2024</v>
      </c>
      <c r="F61" s="211" t="str">
        <f xml:space="preserve"> IF(InpOverride!F61 = 0, F_Inputs!F61, InpOverride!F61)</f>
        <v/>
      </c>
      <c r="G61" s="211" t="str">
        <f xml:space="preserve"> IF(InpOverride!G61 = 0, F_Inputs!G61, InpOverride!G61)</f>
        <v/>
      </c>
    </row>
    <row r="62" spans="1:7">
      <c r="A62" s="263" t="str">
        <f xml:space="preserve"> F_Inputs!A62</f>
        <v>TMS</v>
      </c>
      <c r="B62" s="263" t="str">
        <f xml:space="preserve"> F_Inputs!B62</f>
        <v>C_PR24CA01_PD11_21WR_PR24</v>
      </c>
      <c r="C62" s="178" t="str">
        <f xml:space="preserve"> F_Inputs!C62</f>
        <v>PR24 Defra accelerated programme RCV adjustment in 2022-23 FYA (CPIH deflated) prices (WR)</v>
      </c>
      <c r="D62" s="178" t="str">
        <f xml:space="preserve"> F_Inputs!D62</f>
        <v>£m</v>
      </c>
      <c r="E62" s="178" t="str">
        <f xml:space="preserve"> F_Inputs!E62</f>
        <v>Price Review 2024</v>
      </c>
      <c r="F62" s="211" t="str">
        <f xml:space="preserve"> IF(InpOverride!F62 = 0, F_Inputs!F62, InpOverride!F62)</f>
        <v/>
      </c>
      <c r="G62" s="211" t="str">
        <f xml:space="preserve"> IF(InpOverride!G62 = 0, F_Inputs!G62, InpOverride!G62)</f>
        <v/>
      </c>
    </row>
    <row r="63" spans="1:7">
      <c r="A63" s="263" t="str">
        <f xml:space="preserve"> F_Inputs!A63</f>
        <v>TMS</v>
      </c>
      <c r="B63" s="263" t="str">
        <f xml:space="preserve"> F_Inputs!B63</f>
        <v>C_PR24CA01_PD11_21WN_PR24</v>
      </c>
      <c r="C63" s="178" t="str">
        <f xml:space="preserve"> F_Inputs!C63</f>
        <v>PR24 Defra accelerated programme RCV adjustment in 2022-23 FYA (CPIH deflated) prices (WN)</v>
      </c>
      <c r="D63" s="178" t="str">
        <f xml:space="preserve"> F_Inputs!D63</f>
        <v>£m</v>
      </c>
      <c r="E63" s="178" t="str">
        <f xml:space="preserve"> F_Inputs!E63</f>
        <v>Price Review 2024</v>
      </c>
      <c r="F63" s="211" t="str">
        <f xml:space="preserve"> IF(InpOverride!F63 = 0, F_Inputs!F63, InpOverride!F63)</f>
        <v/>
      </c>
      <c r="G63" s="211" t="str">
        <f xml:space="preserve"> IF(InpOverride!G63 = 0, F_Inputs!G63, InpOverride!G63)</f>
        <v/>
      </c>
    </row>
    <row r="64" spans="1:7">
      <c r="A64" s="263" t="str">
        <f xml:space="preserve"> F_Inputs!A64</f>
        <v>TMS</v>
      </c>
      <c r="B64" s="263" t="str">
        <f xml:space="preserve"> F_Inputs!B64</f>
        <v>C_PR24CA01_PD11_21WWN_PR24</v>
      </c>
      <c r="C64" s="178" t="str">
        <f xml:space="preserve"> F_Inputs!C64</f>
        <v>PR24 Defra accelerated programme RCV adjustment in 2022-23 FYA (CPIH deflated) prices (WWN)</v>
      </c>
      <c r="D64" s="178" t="str">
        <f xml:space="preserve"> F_Inputs!D64</f>
        <v>£m</v>
      </c>
      <c r="E64" s="178" t="str">
        <f xml:space="preserve"> F_Inputs!E64</f>
        <v>Price Review 2024</v>
      </c>
      <c r="F64" s="211" t="str">
        <f xml:space="preserve"> IF(InpOverride!F64 = 0, F_Inputs!F64, InpOverride!F64)</f>
        <v/>
      </c>
      <c r="G64" s="211" t="str">
        <f xml:space="preserve"> IF(InpOverride!G64 = 0, F_Inputs!G64, InpOverride!G64)</f>
        <v/>
      </c>
    </row>
    <row r="65" spans="1:7">
      <c r="A65" s="263" t="str">
        <f xml:space="preserve"> F_Inputs!A65</f>
        <v>TMS</v>
      </c>
      <c r="B65" s="263" t="str">
        <f xml:space="preserve"> F_Inputs!B65</f>
        <v>C_PR24CA01_PD11_21BIO_PR24</v>
      </c>
      <c r="C65" s="178" t="str">
        <f xml:space="preserve"> F_Inputs!C65</f>
        <v>PR24 Defra accelerated programme RCV adjustment in 2022-23 FYA (CPIH deflated) prices (BR)</v>
      </c>
      <c r="D65" s="178" t="str">
        <f xml:space="preserve"> F_Inputs!D65</f>
        <v>£m</v>
      </c>
      <c r="E65" s="178" t="str">
        <f xml:space="preserve"> F_Inputs!E65</f>
        <v>Price Review 2024</v>
      </c>
      <c r="F65" s="211" t="str">
        <f xml:space="preserve"> IF(InpOverride!F65 = 0, F_Inputs!F65, InpOverride!F65)</f>
        <v/>
      </c>
      <c r="G65" s="211" t="str">
        <f xml:space="preserve"> IF(InpOverride!G65 = 0, F_Inputs!G65, InpOverride!G65)</f>
        <v/>
      </c>
    </row>
    <row r="66" spans="1:7">
      <c r="A66" s="263" t="str">
        <f xml:space="preserve"> F_Inputs!A66</f>
        <v>TMS</v>
      </c>
      <c r="B66" s="263" t="str">
        <f xml:space="preserve"> F_Inputs!B66</f>
        <v>C_PR24CA01_PD11_21ADDN1_PR24</v>
      </c>
      <c r="C66" s="178" t="str">
        <f xml:space="preserve"> F_Inputs!C66</f>
        <v>PR24 Defra accelerated programme RCV adjustment in 2022-23 FYA (CPIH deflated) prices (ADDN1)</v>
      </c>
      <c r="D66" s="178" t="str">
        <f xml:space="preserve"> F_Inputs!D66</f>
        <v>£m</v>
      </c>
      <c r="E66" s="178" t="str">
        <f xml:space="preserve"> F_Inputs!E66</f>
        <v>Price Review 2024</v>
      </c>
      <c r="F66" s="211" t="str">
        <f xml:space="preserve"> IF(InpOverride!F66 = 0, F_Inputs!F66, InpOverride!F66)</f>
        <v/>
      </c>
      <c r="G66" s="211" t="str">
        <f xml:space="preserve"> IF(InpOverride!G66 = 0, F_Inputs!G66, InpOverride!G66)</f>
        <v/>
      </c>
    </row>
    <row r="67" spans="1:7">
      <c r="A67" s="263" t="str">
        <f xml:space="preserve"> F_Inputs!A67</f>
        <v>TMS</v>
      </c>
      <c r="B67" s="263" t="str">
        <f xml:space="preserve"> F_Inputs!B67</f>
        <v>C_PR24CA01_PD11_21ADDN2_PR24</v>
      </c>
      <c r="C67" s="178" t="str">
        <f xml:space="preserve"> F_Inputs!C67</f>
        <v>PR24 Defra accelerated programme RCV adjustment in 2022-23 FYA (CPIH deflated) prices (ADDN2)</v>
      </c>
      <c r="D67" s="178" t="str">
        <f xml:space="preserve"> F_Inputs!D67</f>
        <v>£m</v>
      </c>
      <c r="E67" s="178" t="str">
        <f xml:space="preserve"> F_Inputs!E67</f>
        <v>Price Review 2024</v>
      </c>
      <c r="F67" s="211" t="str">
        <f xml:space="preserve"> IF(InpOverride!F67 = 0, F_Inputs!F67, InpOverride!F67)</f>
        <v/>
      </c>
      <c r="G67" s="211" t="str">
        <f xml:space="preserve"> IF(InpOverride!G67 = 0, F_Inputs!G67, InpOverride!G67)</f>
        <v/>
      </c>
    </row>
    <row r="68" spans="1:7">
      <c r="A68" s="263" t="str">
        <f xml:space="preserve"> F_Inputs!A68</f>
        <v>TMS</v>
      </c>
      <c r="B68" s="263" t="str">
        <f xml:space="preserve"> F_Inputs!B68</f>
        <v>PD11_01WR_PR24</v>
      </c>
      <c r="C68" s="178" t="str">
        <f xml:space="preserve"> F_Inputs!C68</f>
        <v>PR19 FD / CMA / IDoK closing RCV balances as at 31 March 2025 - Pre 2020 RCV - Closing RCV at 31 March 2025 in 2017-18 FYA RPI prices (from PR19 FD as updated by the CMA redetermination and IDoKs) - RPI inflated  [*** truncated]</v>
      </c>
      <c r="D68" s="178" t="str">
        <f xml:space="preserve"> F_Inputs!D68</f>
        <v>£m</v>
      </c>
      <c r="E68" s="178" t="str">
        <f xml:space="preserve"> F_Inputs!E68</f>
        <v>Price Review 2024</v>
      </c>
      <c r="F68" s="211" t="str">
        <f xml:space="preserve"> IF(InpOverride!F68 = 0, F_Inputs!F68, InpOverride!F68)</f>
        <v/>
      </c>
      <c r="G68" s="211">
        <f xml:space="preserve"> IF(InpOverride!G68 = 0, F_Inputs!G68, InpOverride!G68)</f>
        <v>126.054</v>
      </c>
    </row>
    <row r="69" spans="1:7">
      <c r="A69" s="263" t="str">
        <f xml:space="preserve"> F_Inputs!A69</f>
        <v>TMS</v>
      </c>
      <c r="B69" s="263" t="str">
        <f xml:space="preserve"> F_Inputs!B69</f>
        <v>PD11_01WN_PR24</v>
      </c>
      <c r="C69" s="178" t="str">
        <f xml:space="preserve"> F_Inputs!C69</f>
        <v>PR19 FD / CMA / IDoK closing RCV balances as at 31 March 2025 - Pre 2020 RCV - Closing RCV at 31 March 2025 in 2017-18 FYA RPI prices (from PR19 FD as updated by the CMA redetermination and IDoKs) - RPI inflated  [*** truncated]</v>
      </c>
      <c r="D69" s="178" t="str">
        <f xml:space="preserve"> F_Inputs!D69</f>
        <v>£m</v>
      </c>
      <c r="E69" s="178" t="str">
        <f xml:space="preserve"> F_Inputs!E69</f>
        <v>Price Review 2024</v>
      </c>
      <c r="F69" s="211" t="str">
        <f xml:space="preserve"> IF(InpOverride!F69 = 0, F_Inputs!F69, InpOverride!F69)</f>
        <v/>
      </c>
      <c r="G69" s="211">
        <f xml:space="preserve"> IF(InpOverride!G69 = 0, F_Inputs!G69, InpOverride!G69)</f>
        <v>2496.973</v>
      </c>
    </row>
    <row r="70" spans="1:7">
      <c r="A70" s="263" t="str">
        <f xml:space="preserve"> F_Inputs!A70</f>
        <v>TMS</v>
      </c>
      <c r="B70" s="263" t="str">
        <f xml:space="preserve"> F_Inputs!B70</f>
        <v>PD11_01WWN_PR24</v>
      </c>
      <c r="C70" s="178" t="str">
        <f xml:space="preserve"> F_Inputs!C70</f>
        <v>PR19 FD / CMA / IDoK closing RCV balances as at 31 March 2025 - Pre 2020 RCV - Closing RCV at 31 March 2025 in 2017-18 FYA RPI prices (from PR19 FD as updated by the CMA redetermination and IDoKs) - RPI inflated  [*** truncated]</v>
      </c>
      <c r="D70" s="178" t="str">
        <f xml:space="preserve"> F_Inputs!D70</f>
        <v>£m</v>
      </c>
      <c r="E70" s="178" t="str">
        <f xml:space="preserve"> F_Inputs!E70</f>
        <v>Price Review 2024</v>
      </c>
      <c r="F70" s="211" t="str">
        <f xml:space="preserve"> IF(InpOverride!F70 = 0, F_Inputs!F70, InpOverride!F70)</f>
        <v/>
      </c>
      <c r="G70" s="211">
        <f xml:space="preserve"> IF(InpOverride!G70 = 0, F_Inputs!G70, InpOverride!G70)</f>
        <v>1978.8330000000001</v>
      </c>
    </row>
    <row r="71" spans="1:7">
      <c r="A71" s="263" t="str">
        <f xml:space="preserve"> F_Inputs!A71</f>
        <v>TMS</v>
      </c>
      <c r="B71" s="263" t="str">
        <f xml:space="preserve"> F_Inputs!B71</f>
        <v>PD11_01BIO_PR24</v>
      </c>
      <c r="C71" s="178" t="str">
        <f xml:space="preserve"> F_Inputs!C71</f>
        <v>PR19 FD / CMA / IDoK closing RCV balances as at 31 March 2025 - Pre 2020 RCV - Closing RCV at 31 March 2025 in 2017-18 FYA RPI prices (from PR19 FD as updated by the CMA redetermination and IDoKs) - RPI inflated RCV - Bioresources</v>
      </c>
      <c r="D71" s="178" t="str">
        <f xml:space="preserve"> F_Inputs!D71</f>
        <v>£m</v>
      </c>
      <c r="E71" s="178" t="str">
        <f xml:space="preserve"> F_Inputs!E71</f>
        <v>Price Review 2024</v>
      </c>
      <c r="F71" s="211" t="str">
        <f xml:space="preserve"> IF(InpOverride!F71 = 0, F_Inputs!F71, InpOverride!F71)</f>
        <v/>
      </c>
      <c r="G71" s="211">
        <f xml:space="preserve"> IF(InpOverride!G71 = 0, F_Inputs!G71, InpOverride!G71)</f>
        <v>620.30999999999995</v>
      </c>
    </row>
    <row r="72" spans="1:7">
      <c r="A72" s="263" t="str">
        <f xml:space="preserve"> F_Inputs!A72</f>
        <v>TMS</v>
      </c>
      <c r="B72" s="263" t="str">
        <f xml:space="preserve"> F_Inputs!B72</f>
        <v>PD11_01ADDN1_PR24</v>
      </c>
      <c r="C72" s="178" t="str">
        <f xml:space="preserve"> F_Inputs!C72</f>
        <v>PR19 FD / CMA / IDoK closing RCV balances as at 31 March 2025 - Pre 2020 RCV - Closing RCV at 31 March 2025 in 2017-18 FYA RPI prices (from PR19 FD as updated by the CMA redetermination and IDoKs) - RPI inflated  [*** truncated]</v>
      </c>
      <c r="D72" s="178" t="str">
        <f xml:space="preserve"> F_Inputs!D72</f>
        <v>£m</v>
      </c>
      <c r="E72" s="178" t="str">
        <f xml:space="preserve"> F_Inputs!E72</f>
        <v>Price Review 2024</v>
      </c>
      <c r="F72" s="211" t="str">
        <f xml:space="preserve"> IF(InpOverride!F72 = 0, F_Inputs!F72, InpOverride!F72)</f>
        <v/>
      </c>
      <c r="G72" s="211">
        <f xml:space="preserve"> IF(InpOverride!G72 = 0, F_Inputs!G72, InpOverride!G72)</f>
        <v>640.33900000000006</v>
      </c>
    </row>
    <row r="73" spans="1:7">
      <c r="A73" s="263" t="str">
        <f xml:space="preserve"> F_Inputs!A73</f>
        <v>TMS</v>
      </c>
      <c r="B73" s="263" t="str">
        <f xml:space="preserve"> F_Inputs!B73</f>
        <v>PD11_01ADDN2_PR24</v>
      </c>
      <c r="C73" s="178" t="str">
        <f xml:space="preserve"> F_Inputs!C73</f>
        <v>PR19 FD / CMA / IDoK closing RCV balances as at 31 March 2025 - Pre 2020 RCV - Closing RCV at 31 March 2025 in 2017-18 FYA RPI prices (from PR19 FD as updated by the CMA redetermination and IDoKs) - RPI inflated  [*** truncated]</v>
      </c>
      <c r="D73" s="178" t="str">
        <f xml:space="preserve"> F_Inputs!D73</f>
        <v>£m</v>
      </c>
      <c r="E73" s="178" t="str">
        <f xml:space="preserve"> F_Inputs!E73</f>
        <v>Price Review 2024</v>
      </c>
      <c r="F73" s="211" t="str">
        <f xml:space="preserve"> IF(InpOverride!F73 = 0, F_Inputs!F73, InpOverride!F73)</f>
        <v/>
      </c>
      <c r="G73" s="211">
        <f xml:space="preserve"> IF(InpOverride!G73 = 0, F_Inputs!G73, InpOverride!G73)</f>
        <v>0</v>
      </c>
    </row>
    <row r="74" spans="1:7">
      <c r="A74" s="263" t="str">
        <f xml:space="preserve"> F_Inputs!A74</f>
        <v>TMS</v>
      </c>
      <c r="B74" s="263" t="str">
        <f xml:space="preserve"> F_Inputs!B74</f>
        <v>PD11_01TOT_PR24</v>
      </c>
      <c r="C74" s="178" t="str">
        <f xml:space="preserve"> F_Inputs!C74</f>
        <v>PR19 FD / CMA / IDoK closing RCV balances as at 31 March 2025 - Pre 2020 RCV - Closing RCV at 31 March 2025 in 2017-18 FYA RPI prices (from PR19 FD as updated by the CMA redetermination and IDoKs) - RPI inflated RCV - Total</v>
      </c>
      <c r="D74" s="178" t="str">
        <f xml:space="preserve"> F_Inputs!D74</f>
        <v>£m</v>
      </c>
      <c r="E74" s="178" t="str">
        <f xml:space="preserve"> F_Inputs!E74</f>
        <v>Price Review 2024</v>
      </c>
      <c r="F74" s="211" t="str">
        <f xml:space="preserve"> IF(InpOverride!F74 = 0, F_Inputs!F74, InpOverride!F74)</f>
        <v/>
      </c>
      <c r="G74" s="211">
        <f xml:space="preserve"> IF(InpOverride!G74 = 0, F_Inputs!G74, InpOverride!G74)</f>
        <v>5862.509</v>
      </c>
    </row>
    <row r="75" spans="1:7">
      <c r="A75" s="263" t="str">
        <f xml:space="preserve"> F_Inputs!A75</f>
        <v>TMS</v>
      </c>
      <c r="B75" s="263" t="str">
        <f xml:space="preserve"> F_Inputs!B75</f>
        <v>PD11_02WR_PR24</v>
      </c>
      <c r="C75" s="178" t="str">
        <f xml:space="preserve"> F_Inputs!C75</f>
        <v>PR19 FD / CMA / IDoK closing RCV balances as at 31 March 2025 - Pre 2020 RCV - Closing RCV at 31 March 2025 in 2017-18 FYA prices (from PR19 FD as updated by the CMA redetermination and IDoKs) - CPI inflated RCV - Water resources</v>
      </c>
      <c r="D75" s="178" t="str">
        <f xml:space="preserve"> F_Inputs!D75</f>
        <v>£m</v>
      </c>
      <c r="E75" s="178" t="str">
        <f xml:space="preserve"> F_Inputs!E75</f>
        <v>Price Review 2024</v>
      </c>
      <c r="F75" s="211" t="str">
        <f xml:space="preserve"> IF(InpOverride!F75 = 0, F_Inputs!F75, InpOverride!F75)</f>
        <v/>
      </c>
      <c r="G75" s="211">
        <f xml:space="preserve"> IF(InpOverride!G75 = 0, F_Inputs!G75, InpOverride!G75)</f>
        <v>120.44</v>
      </c>
    </row>
    <row r="76" spans="1:7">
      <c r="A76" s="263" t="str">
        <f xml:space="preserve"> F_Inputs!A76</f>
        <v>TMS</v>
      </c>
      <c r="B76" s="263" t="str">
        <f xml:space="preserve"> F_Inputs!B76</f>
        <v>PD11_02WN_PR24</v>
      </c>
      <c r="C76" s="178" t="str">
        <f xml:space="preserve"> F_Inputs!C76</f>
        <v>PR19 FD / CMA / IDoK closing RCV balances as at 31 March 2025 - Pre 2020 RCV - Closing RCV at 31 March 2025 in 2017-18 FYA prices (from PR19 FD as updated by the CMA redetermination and IDoKs) - CPI inflated RCV - Water Network+</v>
      </c>
      <c r="D76" s="178" t="str">
        <f xml:space="preserve"> F_Inputs!D76</f>
        <v>£m</v>
      </c>
      <c r="E76" s="178" t="str">
        <f xml:space="preserve"> F_Inputs!E76</f>
        <v>Price Review 2024</v>
      </c>
      <c r="F76" s="211" t="str">
        <f xml:space="preserve"> IF(InpOverride!F76 = 0, F_Inputs!F76, InpOverride!F76)</f>
        <v/>
      </c>
      <c r="G76" s="211">
        <f xml:space="preserve"> IF(InpOverride!G76 = 0, F_Inputs!G76, InpOverride!G76)</f>
        <v>2335.08</v>
      </c>
    </row>
    <row r="77" spans="1:7">
      <c r="A77" s="263" t="str">
        <f xml:space="preserve"> F_Inputs!A77</f>
        <v>TMS</v>
      </c>
      <c r="B77" s="263" t="str">
        <f xml:space="preserve"> F_Inputs!B77</f>
        <v>PD11_02WWN_PR24</v>
      </c>
      <c r="C77" s="178" t="str">
        <f xml:space="preserve"> F_Inputs!C77</f>
        <v>PR19 FD / CMA / IDoK closing RCV balances as at 31 March 2025 - Pre 2020 RCV - Closing RCV at 31 March 2025 in 2017-18 FYA prices (from PR19 FD as updated by the CMA redetermination and IDoKs) - CPI inflated RCV  [*** truncated]</v>
      </c>
      <c r="D77" s="178" t="str">
        <f xml:space="preserve"> F_Inputs!D77</f>
        <v>£m</v>
      </c>
      <c r="E77" s="178" t="str">
        <f xml:space="preserve"> F_Inputs!E77</f>
        <v>Price Review 2024</v>
      </c>
      <c r="F77" s="211" t="str">
        <f xml:space="preserve"> IF(InpOverride!F77 = 0, F_Inputs!F77, InpOverride!F77)</f>
        <v/>
      </c>
      <c r="G77" s="211">
        <f xml:space="preserve"> IF(InpOverride!G77 = 0, F_Inputs!G77, InpOverride!G77)</f>
        <v>1874.742</v>
      </c>
    </row>
    <row r="78" spans="1:7">
      <c r="A78" s="263" t="str">
        <f xml:space="preserve"> F_Inputs!A78</f>
        <v>TMS</v>
      </c>
      <c r="B78" s="263" t="str">
        <f xml:space="preserve"> F_Inputs!B78</f>
        <v>PD11_02BIO_PR24</v>
      </c>
      <c r="C78" s="178" t="str">
        <f xml:space="preserve"> F_Inputs!C78</f>
        <v>PR19 FD / CMA / IDoK closing RCV balances as at 31 March 2025 - Pre 2020 RCV - Closing RCV at 31 March 2025 in 2017-18 FYA prices (from PR19 FD as updated by the CMA redetermination and IDoKs) - CPI inflated RCV - Bioresources</v>
      </c>
      <c r="D78" s="178" t="str">
        <f xml:space="preserve"> F_Inputs!D78</f>
        <v>£m</v>
      </c>
      <c r="E78" s="178" t="str">
        <f xml:space="preserve"> F_Inputs!E78</f>
        <v>Price Review 2024</v>
      </c>
      <c r="F78" s="211" t="str">
        <f xml:space="preserve"> IF(InpOverride!F78 = 0, F_Inputs!F78, InpOverride!F78)</f>
        <v/>
      </c>
      <c r="G78" s="211">
        <f xml:space="preserve"> IF(InpOverride!G78 = 0, F_Inputs!G78, InpOverride!G78)</f>
        <v>592.68600000000004</v>
      </c>
    </row>
    <row r="79" spans="1:7">
      <c r="A79" s="263" t="str">
        <f xml:space="preserve"> F_Inputs!A79</f>
        <v>TMS</v>
      </c>
      <c r="B79" s="263" t="str">
        <f xml:space="preserve"> F_Inputs!B79</f>
        <v>PD11_02ADDN1_PR24</v>
      </c>
      <c r="C79" s="178" t="str">
        <f xml:space="preserve"> F_Inputs!C79</f>
        <v>PR19 FD / CMA / IDoK closing RCV balances as at 31 March 2025 - Pre 2020 RCV - Closing RCV at 31 March 2025 in 2017-18 FYA prices (from PR19 FD as updated by the CMA redetermination and IDoKs) - CPI inflated RCV  [*** truncated]</v>
      </c>
      <c r="D79" s="178" t="str">
        <f xml:space="preserve"> F_Inputs!D79</f>
        <v>£m</v>
      </c>
      <c r="E79" s="178" t="str">
        <f xml:space="preserve"> F_Inputs!E79</f>
        <v>Price Review 2024</v>
      </c>
      <c r="F79" s="211" t="str">
        <f xml:space="preserve"> IF(InpOverride!F79 = 0, F_Inputs!F79, InpOverride!F79)</f>
        <v/>
      </c>
      <c r="G79" s="211">
        <f xml:space="preserve"> IF(InpOverride!G79 = 0, F_Inputs!G79, InpOverride!G79)</f>
        <v>670.18399999999997</v>
      </c>
    </row>
    <row r="80" spans="1:7">
      <c r="A80" s="263" t="str">
        <f xml:space="preserve"> F_Inputs!A80</f>
        <v>TMS</v>
      </c>
      <c r="B80" s="263" t="str">
        <f xml:space="preserve"> F_Inputs!B80</f>
        <v>PD11_02ADDN2_PR24</v>
      </c>
      <c r="C80" s="178" t="str">
        <f xml:space="preserve"> F_Inputs!C80</f>
        <v>PR19 FD / CMA / IDoK closing RCV balances as at 31 March 2025 - Pre 2020 RCV - Closing RCV at 31 March 2025 in 2017-18 FYA prices (from PR19 FD as updated by the CMA redetermination and IDoKs) - CPI inflated RCV  [*** truncated]</v>
      </c>
      <c r="D80" s="178" t="str">
        <f xml:space="preserve"> F_Inputs!D80</f>
        <v>£m</v>
      </c>
      <c r="E80" s="178" t="str">
        <f xml:space="preserve"> F_Inputs!E80</f>
        <v>Price Review 2024</v>
      </c>
      <c r="F80" s="211" t="str">
        <f xml:space="preserve"> IF(InpOverride!F80 = 0, F_Inputs!F80, InpOverride!F80)</f>
        <v/>
      </c>
      <c r="G80" s="211">
        <f xml:space="preserve"> IF(InpOverride!G80 = 0, F_Inputs!G80, InpOverride!G80)</f>
        <v>0</v>
      </c>
    </row>
    <row r="81" spans="1:7">
      <c r="A81" s="263" t="str">
        <f xml:space="preserve"> F_Inputs!A81</f>
        <v>TMS</v>
      </c>
      <c r="B81" s="263" t="str">
        <f xml:space="preserve"> F_Inputs!B81</f>
        <v>PD11_02TOT_PR24</v>
      </c>
      <c r="C81" s="178" t="str">
        <f xml:space="preserve"> F_Inputs!C81</f>
        <v>PR19 FD / CMA / IDoK closing RCV balances as at 31 March 2025 - Pre 2020 RCV - Closing RCV at 31 March 2025 in 2017-18 FYA prices (from PR19 FD as updated by the CMA redetermination and IDoKs) - CPI inflated RCV - Total</v>
      </c>
      <c r="D81" s="178" t="str">
        <f xml:space="preserve"> F_Inputs!D81</f>
        <v>£m</v>
      </c>
      <c r="E81" s="178" t="str">
        <f xml:space="preserve"> F_Inputs!E81</f>
        <v>Price Review 2024</v>
      </c>
      <c r="F81" s="211" t="str">
        <f xml:space="preserve"> IF(InpOverride!F81 = 0, F_Inputs!F81, InpOverride!F81)</f>
        <v/>
      </c>
      <c r="G81" s="211">
        <f xml:space="preserve"> IF(InpOverride!G81 = 0, F_Inputs!G81, InpOverride!G81)</f>
        <v>5593.1319999999996</v>
      </c>
    </row>
    <row r="82" spans="1:7">
      <c r="A82" s="263" t="str">
        <f xml:space="preserve"> F_Inputs!A82</f>
        <v>TMS</v>
      </c>
      <c r="B82" s="263" t="str">
        <f xml:space="preserve"> F_Inputs!B82</f>
        <v>PD11_03WR_PR24</v>
      </c>
      <c r="C82" s="178" t="str">
        <f xml:space="preserve"> F_Inputs!C82</f>
        <v>PR19 FD / CMA / IDoK closing RCV balances as at 31 March 2025 - 2020-25 RCV - Closing RCV at 31 March 2025 in 2017-18 FYA prices (from PR19 FD as updated by the CMA redetermination and IDoKs) - Post 2020 investme [*** truncated]</v>
      </c>
      <c r="D82" s="178" t="str">
        <f xml:space="preserve"> F_Inputs!D82</f>
        <v>£m</v>
      </c>
      <c r="E82" s="178" t="str">
        <f xml:space="preserve"> F_Inputs!E82</f>
        <v>Price Review 2024</v>
      </c>
      <c r="F82" s="211" t="str">
        <f xml:space="preserve"> IF(InpOverride!F82 = 0, F_Inputs!F82, InpOverride!F82)</f>
        <v/>
      </c>
      <c r="G82" s="211">
        <f xml:space="preserve"> IF(InpOverride!G82 = 0, F_Inputs!G82, InpOverride!G82)</f>
        <v>238.16800000000001</v>
      </c>
    </row>
    <row r="83" spans="1:7">
      <c r="A83" s="263" t="str">
        <f xml:space="preserve"> F_Inputs!A83</f>
        <v>TMS</v>
      </c>
      <c r="B83" s="263" t="str">
        <f xml:space="preserve"> F_Inputs!B83</f>
        <v>PD11_03WN_PR24</v>
      </c>
      <c r="C83" s="178" t="str">
        <f xml:space="preserve"> F_Inputs!C83</f>
        <v>PR19 FD / CMA / IDoK closing RCV balances as at 31 March 2025 - 2020-25 RCV - Closing RCV at 31 March 2025 in 2017-18 FYA prices (from PR19 FD as updated by the CMA redetermination and IDoKs) - Post 2020 investme [*** truncated]</v>
      </c>
      <c r="D83" s="178" t="str">
        <f xml:space="preserve"> F_Inputs!D83</f>
        <v>£m</v>
      </c>
      <c r="E83" s="178" t="str">
        <f xml:space="preserve"> F_Inputs!E83</f>
        <v>Price Review 2024</v>
      </c>
      <c r="F83" s="211" t="str">
        <f xml:space="preserve"> IF(InpOverride!F83 = 0, F_Inputs!F83, InpOverride!F83)</f>
        <v/>
      </c>
      <c r="G83" s="211">
        <f xml:space="preserve"> IF(InpOverride!G83 = 0, F_Inputs!G83, InpOverride!G83)</f>
        <v>2151.38</v>
      </c>
    </row>
    <row r="84" spans="1:7">
      <c r="A84" s="263" t="str">
        <f xml:space="preserve"> F_Inputs!A84</f>
        <v>TMS</v>
      </c>
      <c r="B84" s="263" t="str">
        <f xml:space="preserve"> F_Inputs!B84</f>
        <v>PD11_03WWN_PR24</v>
      </c>
      <c r="C84" s="178" t="str">
        <f xml:space="preserve"> F_Inputs!C84</f>
        <v>PR19 FD / CMA / IDoK closing RCV balances as at 31 March 2025 - 2020-25 RCV - Closing RCV at 31 March 2025 in 2017-18 FYA prices (from PR19 FD as updated by the CMA redetermination and IDoKs) - Post 2020 investme [*** truncated]</v>
      </c>
      <c r="D84" s="178" t="str">
        <f xml:space="preserve"> F_Inputs!D84</f>
        <v>£m</v>
      </c>
      <c r="E84" s="178" t="str">
        <f xml:space="preserve"> F_Inputs!E84</f>
        <v>Price Review 2024</v>
      </c>
      <c r="F84" s="211" t="str">
        <f xml:space="preserve"> IF(InpOverride!F84 = 0, F_Inputs!F84, InpOverride!F84)</f>
        <v/>
      </c>
      <c r="G84" s="211">
        <f xml:space="preserve"> IF(InpOverride!G84 = 0, F_Inputs!G84, InpOverride!G84)</f>
        <v>1689.7860000000001</v>
      </c>
    </row>
    <row r="85" spans="1:7">
      <c r="A85" s="263" t="str">
        <f xml:space="preserve"> F_Inputs!A85</f>
        <v>TMS</v>
      </c>
      <c r="B85" s="263" t="str">
        <f xml:space="preserve"> F_Inputs!B85</f>
        <v>PD11_03BIO_PR24</v>
      </c>
      <c r="C85" s="178" t="str">
        <f xml:space="preserve"> F_Inputs!C85</f>
        <v>PR19 FD / CMA / IDoK closing RCV balances as at 31 March 2025 - 2020-25 RCV - Closing RCV at 31 March 2025 in 2017-18 FYA prices (from PR19 FD as updated by the CMA redetermination and IDoKs) - Post 2020 investme [*** truncated]</v>
      </c>
      <c r="D85" s="178" t="str">
        <f xml:space="preserve"> F_Inputs!D85</f>
        <v>£m</v>
      </c>
      <c r="E85" s="178" t="str">
        <f xml:space="preserve"> F_Inputs!E85</f>
        <v>Price Review 2024</v>
      </c>
      <c r="F85" s="211" t="str">
        <f xml:space="preserve"> IF(InpOverride!F85 = 0, F_Inputs!F85, InpOverride!F85)</f>
        <v/>
      </c>
      <c r="G85" s="211">
        <f xml:space="preserve"> IF(InpOverride!G85 = 0, F_Inputs!G85, InpOverride!G85)</f>
        <v>298.58600000000001</v>
      </c>
    </row>
    <row r="86" spans="1:7">
      <c r="A86" s="263" t="str">
        <f xml:space="preserve"> F_Inputs!A86</f>
        <v>TMS</v>
      </c>
      <c r="B86" s="263" t="str">
        <f xml:space="preserve"> F_Inputs!B86</f>
        <v>PD11_03ADDN1_PR24</v>
      </c>
      <c r="C86" s="178" t="str">
        <f xml:space="preserve"> F_Inputs!C86</f>
        <v>PR19 FD / CMA / IDoK closing RCV balances as at 31 March 2025 - 2020-25 RCV - Closing RCV at 31 March 2025 in 2017-18 FYA prices (from PR19 FD as updated by the CMA redetermination and IDoKs) - Post 2020 investme [*** truncated]</v>
      </c>
      <c r="D86" s="178" t="str">
        <f xml:space="preserve"> F_Inputs!D86</f>
        <v>£m</v>
      </c>
      <c r="E86" s="178" t="str">
        <f xml:space="preserve"> F_Inputs!E86</f>
        <v>Price Review 2024</v>
      </c>
      <c r="F86" s="211" t="str">
        <f xml:space="preserve"> IF(InpOverride!F86 = 0, F_Inputs!F86, InpOverride!F86)</f>
        <v/>
      </c>
      <c r="G86" s="211">
        <f xml:space="preserve"> IF(InpOverride!G86 = 0, F_Inputs!G86, InpOverride!G86)</f>
        <v>-339.20699999999999</v>
      </c>
    </row>
    <row r="87" spans="1:7">
      <c r="A87" s="263" t="str">
        <f xml:space="preserve"> F_Inputs!A87</f>
        <v>TMS</v>
      </c>
      <c r="B87" s="263" t="str">
        <f xml:space="preserve"> F_Inputs!B87</f>
        <v>PD11_03ADDN2_PR24</v>
      </c>
      <c r="C87" s="178" t="str">
        <f xml:space="preserve"> F_Inputs!C87</f>
        <v>PR19 FD / CMA / IDoK closing RCV balances as at 31 March 2025 - 2020-25 RCV - Closing RCV at 31 March 2025 in 2017-18 FYA prices (from PR19 FD as updated by the CMA redetermination and IDoKs) - Post 2020 investme [*** truncated]</v>
      </c>
      <c r="D87" s="178" t="str">
        <f xml:space="preserve"> F_Inputs!D87</f>
        <v>£m</v>
      </c>
      <c r="E87" s="178" t="str">
        <f xml:space="preserve"> F_Inputs!E87</f>
        <v>Price Review 2024</v>
      </c>
      <c r="F87" s="211" t="str">
        <f xml:space="preserve"> IF(InpOverride!F87 = 0, F_Inputs!F87, InpOverride!F87)</f>
        <v/>
      </c>
      <c r="G87" s="211">
        <f xml:space="preserve"> IF(InpOverride!G87 = 0, F_Inputs!G87, InpOverride!G87)</f>
        <v>0</v>
      </c>
    </row>
    <row r="88" spans="1:7">
      <c r="A88" s="263" t="str">
        <f xml:space="preserve"> F_Inputs!A88</f>
        <v>TMS</v>
      </c>
      <c r="B88" s="263" t="str">
        <f xml:space="preserve"> F_Inputs!B88</f>
        <v>PD11_03TOT_PR24</v>
      </c>
      <c r="C88" s="178" t="str">
        <f xml:space="preserve"> F_Inputs!C88</f>
        <v>PR19 FD / CMA / IDoK closing RCV balances as at 31 March 2025 - 2020-25 RCV - Closing RCV at 31 March 2025 in 2017-18 FYA prices (from PR19 FD as updated by the CMA redetermination and IDoKs) - Post 2020 investment RCV - Total</v>
      </c>
      <c r="D88" s="178" t="str">
        <f xml:space="preserve"> F_Inputs!D88</f>
        <v>£m</v>
      </c>
      <c r="E88" s="178" t="str">
        <f xml:space="preserve"> F_Inputs!E88</f>
        <v>Price Review 2024</v>
      </c>
      <c r="F88" s="211" t="str">
        <f xml:space="preserve"> IF(InpOverride!F88 = 0, F_Inputs!F88, InpOverride!F88)</f>
        <v/>
      </c>
      <c r="G88" s="211">
        <f xml:space="preserve"> IF(InpOverride!G88 = 0, F_Inputs!G88, InpOverride!G88)</f>
        <v>4038.7130000000002</v>
      </c>
    </row>
    <row r="89" spans="1:7">
      <c r="A89" s="263" t="str">
        <f xml:space="preserve"> F_Inputs!A89</f>
        <v>TMS</v>
      </c>
      <c r="B89" s="263" t="str">
        <f xml:space="preserve"> F_Inputs!B89</f>
        <v>PD11_04WR_PR24</v>
      </c>
      <c r="C89" s="178" t="str">
        <f xml:space="preserve"> F_Inputs!C89</f>
        <v>PR19 FD / CMA / IDoK closing RCV balances as at 31 March 2025 - Closing RCV at 31 March 2025 in 2017-18 FYA prices (from PR19 FD as updated by the CMA redetermination and IDoKs) - Water resources</v>
      </c>
      <c r="D89" s="178" t="str">
        <f xml:space="preserve"> F_Inputs!D89</f>
        <v>£m</v>
      </c>
      <c r="E89" s="178" t="str">
        <f xml:space="preserve"> F_Inputs!E89</f>
        <v>Price Review 2024</v>
      </c>
      <c r="F89" s="211" t="str">
        <f xml:space="preserve"> IF(InpOverride!F89 = 0, F_Inputs!F89, InpOverride!F89)</f>
        <v/>
      </c>
      <c r="G89" s="211">
        <f xml:space="preserve"> IF(InpOverride!G89 = 0, F_Inputs!G89, InpOverride!G89)</f>
        <v>484.66199999999998</v>
      </c>
    </row>
    <row r="90" spans="1:7">
      <c r="A90" s="263" t="str">
        <f xml:space="preserve"> F_Inputs!A90</f>
        <v>TMS</v>
      </c>
      <c r="B90" s="263" t="str">
        <f xml:space="preserve"> F_Inputs!B90</f>
        <v>PD11_04WN_PR24</v>
      </c>
      <c r="C90" s="178" t="str">
        <f xml:space="preserve"> F_Inputs!C90</f>
        <v>PR19 FD / CMA / IDoK closing RCV balances as at 31 March 2025 - Closing RCV at 31 March 2025 in 2017-18 FYA prices (from PR19 FD as updated by the CMA redetermination and IDoKs) - Water Network+</v>
      </c>
      <c r="D90" s="178" t="str">
        <f xml:space="preserve"> F_Inputs!D90</f>
        <v>£m</v>
      </c>
      <c r="E90" s="178" t="str">
        <f xml:space="preserve"> F_Inputs!E90</f>
        <v>Price Review 2024</v>
      </c>
      <c r="F90" s="211" t="str">
        <f xml:space="preserve"> IF(InpOverride!F90 = 0, F_Inputs!F90, InpOverride!F90)</f>
        <v/>
      </c>
      <c r="G90" s="211">
        <f xml:space="preserve"> IF(InpOverride!G90 = 0, F_Inputs!G90, InpOverride!G90)</f>
        <v>6983.433</v>
      </c>
    </row>
    <row r="91" spans="1:7">
      <c r="A91" s="263" t="str">
        <f xml:space="preserve"> F_Inputs!A91</f>
        <v>TMS</v>
      </c>
      <c r="B91" s="263" t="str">
        <f xml:space="preserve"> F_Inputs!B91</f>
        <v>PD11_04WWN_PR24</v>
      </c>
      <c r="C91" s="178" t="str">
        <f xml:space="preserve"> F_Inputs!C91</f>
        <v>PR19 FD / CMA / IDoK closing RCV balances as at 31 March 2025 - Closing RCV at 31 March 2025 in 2017-18 FYA prices (from PR19 FD as updated by the CMA redetermination and IDoKs) - Wastewater Network+</v>
      </c>
      <c r="D91" s="178" t="str">
        <f xml:space="preserve"> F_Inputs!D91</f>
        <v>£m</v>
      </c>
      <c r="E91" s="178" t="str">
        <f xml:space="preserve"> F_Inputs!E91</f>
        <v>Price Review 2024</v>
      </c>
      <c r="F91" s="211" t="str">
        <f xml:space="preserve"> IF(InpOverride!F91 = 0, F_Inputs!F91, InpOverride!F91)</f>
        <v/>
      </c>
      <c r="G91" s="211">
        <f xml:space="preserve"> IF(InpOverride!G91 = 0, F_Inputs!G91, InpOverride!G91)</f>
        <v>5543.3609999999999</v>
      </c>
    </row>
    <row r="92" spans="1:7">
      <c r="A92" s="263" t="str">
        <f xml:space="preserve"> F_Inputs!A92</f>
        <v>TMS</v>
      </c>
      <c r="B92" s="263" t="str">
        <f xml:space="preserve"> F_Inputs!B92</f>
        <v>PD11_04BIO_PR24</v>
      </c>
      <c r="C92" s="178" t="str">
        <f xml:space="preserve"> F_Inputs!C92</f>
        <v>PR19 FD / CMA / IDoK closing RCV balances as at 31 March 2025 - Closing RCV at 31 March 2025 in 2017-18 FYA prices (from PR19 FD as updated by the CMA redetermination and IDoKs) - Bioresources</v>
      </c>
      <c r="D92" s="178" t="str">
        <f xml:space="preserve"> F_Inputs!D92</f>
        <v>£m</v>
      </c>
      <c r="E92" s="178" t="str">
        <f xml:space="preserve"> F_Inputs!E92</f>
        <v>Price Review 2024</v>
      </c>
      <c r="F92" s="211" t="str">
        <f xml:space="preserve"> IF(InpOverride!F92 = 0, F_Inputs!F92, InpOverride!F92)</f>
        <v/>
      </c>
      <c r="G92" s="211">
        <f xml:space="preserve"> IF(InpOverride!G92 = 0, F_Inputs!G92, InpOverride!G92)</f>
        <v>1511.5820000000001</v>
      </c>
    </row>
    <row r="93" spans="1:7">
      <c r="A93" s="263" t="str">
        <f xml:space="preserve"> F_Inputs!A93</f>
        <v>TMS</v>
      </c>
      <c r="B93" s="263" t="str">
        <f xml:space="preserve"> F_Inputs!B93</f>
        <v>PD11_04ADDN1_PR24</v>
      </c>
      <c r="C93" s="178" t="str">
        <f xml:space="preserve"> F_Inputs!C93</f>
        <v>PR19 FD / CMA / IDoK closing RCV balances as at 31 March 2025 - Closing RCV at 31 March 2025 in 2017-18 FYA prices (from PR19 FD as updated by the CMA redetermination and IDoKs) - Additional Control 1</v>
      </c>
      <c r="D93" s="178" t="str">
        <f xml:space="preserve"> F_Inputs!D93</f>
        <v>£m</v>
      </c>
      <c r="E93" s="178" t="str">
        <f xml:space="preserve"> F_Inputs!E93</f>
        <v>Price Review 2024</v>
      </c>
      <c r="F93" s="211" t="str">
        <f xml:space="preserve"> IF(InpOverride!F93 = 0, F_Inputs!F93, InpOverride!F93)</f>
        <v/>
      </c>
      <c r="G93" s="211">
        <f xml:space="preserve"> IF(InpOverride!G93 = 0, F_Inputs!G93, InpOverride!G93)</f>
        <v>971.31600000000014</v>
      </c>
    </row>
    <row r="94" spans="1:7">
      <c r="A94" s="263" t="str">
        <f xml:space="preserve"> F_Inputs!A94</f>
        <v>TMS</v>
      </c>
      <c r="B94" s="263" t="str">
        <f xml:space="preserve"> F_Inputs!B94</f>
        <v>PD11_04ADDN2_PR24</v>
      </c>
      <c r="C94" s="178" t="str">
        <f xml:space="preserve"> F_Inputs!C94</f>
        <v>PR19 FD / CMA / IDoK closing RCV balances as at 31 March 2025 - Closing RCV at 31 March 2025 in 2017-18 FYA prices (from PR19 FD as updated by the CMA redetermination and IDoKs) - Additional Control 2</v>
      </c>
      <c r="D94" s="178" t="str">
        <f xml:space="preserve"> F_Inputs!D94</f>
        <v>£m</v>
      </c>
      <c r="E94" s="178" t="str">
        <f xml:space="preserve"> F_Inputs!E94</f>
        <v>Price Review 2024</v>
      </c>
      <c r="F94" s="211" t="str">
        <f xml:space="preserve"> IF(InpOverride!F94 = 0, F_Inputs!F94, InpOverride!F94)</f>
        <v/>
      </c>
      <c r="G94" s="211">
        <f xml:space="preserve"> IF(InpOverride!G94 = 0, F_Inputs!G94, InpOverride!G94)</f>
        <v>0</v>
      </c>
    </row>
    <row r="95" spans="1:7">
      <c r="A95" s="263" t="str">
        <f xml:space="preserve"> F_Inputs!A95</f>
        <v>TMS</v>
      </c>
      <c r="B95" s="263" t="str">
        <f xml:space="preserve"> F_Inputs!B95</f>
        <v>PD11_04TOT_PR24</v>
      </c>
      <c r="C95" s="178" t="str">
        <f xml:space="preserve"> F_Inputs!C95</f>
        <v>PR19 FD / CMA / IDoK closing RCV balances as at 31 March 2025 - Closing RCV at 31 March 2025 in 2017-18 FYA prices (from PR19 FD as updated by the CMA redetermination and IDoKs) - Total</v>
      </c>
      <c r="D95" s="178" t="str">
        <f xml:space="preserve"> F_Inputs!D95</f>
        <v>£m</v>
      </c>
      <c r="E95" s="178" t="str">
        <f xml:space="preserve"> F_Inputs!E95</f>
        <v>Price Review 2024</v>
      </c>
      <c r="F95" s="211" t="str">
        <f xml:space="preserve"> IF(InpOverride!F95 = 0, F_Inputs!F95, InpOverride!F95)</f>
        <v/>
      </c>
      <c r="G95" s="211">
        <f xml:space="preserve"> IF(InpOverride!G95 = 0, F_Inputs!G95, InpOverride!G95)</f>
        <v>15494.353999999999</v>
      </c>
    </row>
    <row r="96" spans="1:7">
      <c r="A96" s="263" t="str">
        <f xml:space="preserve"> F_Inputs!A96</f>
        <v>TMS</v>
      </c>
      <c r="B96" s="263" t="str">
        <f xml:space="preserve"> F_Inputs!B96</f>
        <v>C_APP27048_PR19PD016_PR24</v>
      </c>
      <c r="C96" s="178" t="str">
        <f xml:space="preserve"> F_Inputs!C96</f>
        <v>PR14 Blind Year reconciliation end-of-period RCV midnight adjustments as at 31 March 2025 - PR14 BYR ODI RCV adjustment in 2017-18 FYA (CPIH deflated) prices - Water resources</v>
      </c>
      <c r="D96" s="178" t="str">
        <f xml:space="preserve"> F_Inputs!D96</f>
        <v>£m</v>
      </c>
      <c r="E96" s="178" t="str">
        <f xml:space="preserve"> F_Inputs!E96</f>
        <v>Price Review 2024</v>
      </c>
      <c r="F96" s="211" t="str">
        <f xml:space="preserve"> IF(InpOverride!F96 = 0, F_Inputs!F96, InpOverride!F96)</f>
        <v/>
      </c>
      <c r="G96" s="211">
        <f xml:space="preserve"> IF(InpOverride!G96 = 0, F_Inputs!G96, InpOverride!G96)</f>
        <v>-2.1000000000000001E-2</v>
      </c>
    </row>
    <row r="97" spans="1:7">
      <c r="A97" s="263" t="str">
        <f xml:space="preserve"> F_Inputs!A97</f>
        <v>TMS</v>
      </c>
      <c r="B97" s="263" t="str">
        <f xml:space="preserve"> F_Inputs!B97</f>
        <v>C_APP27049_PR19PD016_PR24</v>
      </c>
      <c r="C97" s="178" t="str">
        <f xml:space="preserve"> F_Inputs!C97</f>
        <v>PR14 Blind Year reconciliation end-of-period RCV midnight adjustments as at 31 March 2025 - PR14 BYR ODI RCV adjustment in 2017-18 FYA (CPIH deflated) prices - Water Network+</v>
      </c>
      <c r="D97" s="178" t="str">
        <f xml:space="preserve"> F_Inputs!D97</f>
        <v>£m</v>
      </c>
      <c r="E97" s="178" t="str">
        <f xml:space="preserve"> F_Inputs!E97</f>
        <v>Price Review 2024</v>
      </c>
      <c r="F97" s="211" t="str">
        <f xml:space="preserve"> IF(InpOverride!F97 = 0, F_Inputs!F97, InpOverride!F97)</f>
        <v/>
      </c>
      <c r="G97" s="211">
        <f xml:space="preserve"> IF(InpOverride!G97 = 0, F_Inputs!G97, InpOverride!G97)</f>
        <v>0</v>
      </c>
    </row>
    <row r="98" spans="1:7">
      <c r="A98" s="263" t="str">
        <f xml:space="preserve"> F_Inputs!A98</f>
        <v>TMS</v>
      </c>
      <c r="B98" s="263" t="str">
        <f xml:space="preserve"> F_Inputs!B98</f>
        <v>C_APP27050_PR19PD016_PR24</v>
      </c>
      <c r="C98" s="178" t="str">
        <f xml:space="preserve"> F_Inputs!C98</f>
        <v>PR14 Blind Year reconciliation end-of-period RCV midnight adjustments as at 31 March 2025 - PR14 BYR ODI RCV adjustment in 2017-18 FYA (CPIH deflated) prices - Wastewater Network+</v>
      </c>
      <c r="D98" s="178" t="str">
        <f xml:space="preserve"> F_Inputs!D98</f>
        <v>£m</v>
      </c>
      <c r="E98" s="178" t="str">
        <f xml:space="preserve"> F_Inputs!E98</f>
        <v>Price Review 2024</v>
      </c>
      <c r="F98" s="211" t="str">
        <f xml:space="preserve"> IF(InpOverride!F98 = 0, F_Inputs!F98, InpOverride!F98)</f>
        <v/>
      </c>
      <c r="G98" s="211">
        <f xml:space="preserve"> IF(InpOverride!G98 = 0, F_Inputs!G98, InpOverride!G98)</f>
        <v>0</v>
      </c>
    </row>
    <row r="99" spans="1:7">
      <c r="A99" s="263" t="str">
        <f xml:space="preserve"> F_Inputs!A99</f>
        <v>TMS</v>
      </c>
      <c r="B99" s="263" t="str">
        <f xml:space="preserve"> F_Inputs!B99</f>
        <v>C_APP27051_PR19PD016_PR24</v>
      </c>
      <c r="C99" s="178" t="str">
        <f xml:space="preserve"> F_Inputs!C99</f>
        <v>PR14 Blind Year reconciliation end-of-period RCV midnight adjustments as at 31 March 2025 - PR14 BYR ODI RCV adjustment in 2017-18 FYA (CPIH deflated) prices - Additional Control 1</v>
      </c>
      <c r="D99" s="178" t="str">
        <f xml:space="preserve"> F_Inputs!D99</f>
        <v>£m</v>
      </c>
      <c r="E99" s="178" t="str">
        <f xml:space="preserve"> F_Inputs!E99</f>
        <v>Price Review 2024</v>
      </c>
      <c r="F99" s="211" t="str">
        <f xml:space="preserve"> IF(InpOverride!F99 = 0, F_Inputs!F99, InpOverride!F99)</f>
        <v/>
      </c>
      <c r="G99" s="211">
        <f xml:space="preserve"> IF(InpOverride!G99 = 0, F_Inputs!G99, InpOverride!G99)</f>
        <v>0</v>
      </c>
    </row>
    <row r="100" spans="1:7">
      <c r="A100" s="263" t="str">
        <f xml:space="preserve"> F_Inputs!A100</f>
        <v>TMS</v>
      </c>
      <c r="B100" s="263" t="str">
        <f xml:space="preserve"> F_Inputs!B100</f>
        <v>PD11_05ADDN2_PR24</v>
      </c>
      <c r="C100" s="178" t="str">
        <f xml:space="preserve"> F_Inputs!C100</f>
        <v>PR14 Blind Year reconciliation end-of-period RCV midnight adjustments as at 31 March 2025 - PR14 BYR ODI RCV adjustment in 2017-18 FYA (CPIH deflated) prices - Additional Control 2</v>
      </c>
      <c r="D100" s="178" t="str">
        <f xml:space="preserve"> F_Inputs!D100</f>
        <v>£m</v>
      </c>
      <c r="E100" s="178" t="str">
        <f xml:space="preserve"> F_Inputs!E100</f>
        <v>Price Review 2024</v>
      </c>
      <c r="F100" s="211" t="str">
        <f xml:space="preserve"> IF(InpOverride!F100 = 0, F_Inputs!F100, InpOverride!F100)</f>
        <v/>
      </c>
      <c r="G100" s="211">
        <f xml:space="preserve"> IF(InpOverride!G100 = 0, F_Inputs!G100, InpOverride!G100)</f>
        <v>0</v>
      </c>
    </row>
    <row r="101" spans="1:7">
      <c r="A101" s="263" t="str">
        <f xml:space="preserve"> F_Inputs!A101</f>
        <v>TMS</v>
      </c>
      <c r="B101" s="263" t="str">
        <f xml:space="preserve"> F_Inputs!B101</f>
        <v>PD11_05TOT_PR24</v>
      </c>
      <c r="C101" s="178" t="str">
        <f xml:space="preserve"> F_Inputs!C101</f>
        <v>PR14 Blind Year reconciliation end-of-period RCV midnight adjustments as at 31 March 2025 - PR14 BYR ODI RCV adjustment in 2017-18 FYA (CPIH deflated) prices - Total</v>
      </c>
      <c r="D101" s="178" t="str">
        <f xml:space="preserve"> F_Inputs!D101</f>
        <v>£m</v>
      </c>
      <c r="E101" s="178" t="str">
        <f xml:space="preserve"> F_Inputs!E101</f>
        <v>Price Review 2024</v>
      </c>
      <c r="F101" s="211" t="str">
        <f xml:space="preserve"> IF(InpOverride!F101 = 0, F_Inputs!F101, InpOverride!F101)</f>
        <v/>
      </c>
      <c r="G101" s="211">
        <f xml:space="preserve"> IF(InpOverride!G101 = 0, F_Inputs!G101, InpOverride!G101)</f>
        <v>-2.1000000000000001E-2</v>
      </c>
    </row>
    <row r="102" spans="1:7">
      <c r="A102" s="263" t="str">
        <f xml:space="preserve"> F_Inputs!A102</f>
        <v>TMS</v>
      </c>
      <c r="B102" s="263" t="str">
        <f xml:space="preserve"> F_Inputs!B102</f>
        <v>PD11_06WR_PR24</v>
      </c>
      <c r="C102" s="178" t="str">
        <f xml:space="preserve"> F_Inputs!C102</f>
        <v>PR14 Blind Year reconciliation end-of-period RCV midnight adjustments as at 31 March 2025 - PR14 BYR Totex menu RCV adjustment in 2017-18 FYA (CPIH deflated) prices - Water resources</v>
      </c>
      <c r="D102" s="178" t="str">
        <f xml:space="preserve"> F_Inputs!D102</f>
        <v>£m</v>
      </c>
      <c r="E102" s="178" t="str">
        <f xml:space="preserve"> F_Inputs!E102</f>
        <v>Price Review 2024</v>
      </c>
      <c r="F102" s="211" t="str">
        <f xml:space="preserve"> IF(InpOverride!F102 = 0, F_Inputs!F102, InpOverride!F102)</f>
        <v/>
      </c>
      <c r="G102" s="211">
        <f xml:space="preserve"> IF(InpOverride!G102 = 0, F_Inputs!G102, InpOverride!G102)</f>
        <v>0</v>
      </c>
    </row>
    <row r="103" spans="1:7">
      <c r="A103" s="263" t="str">
        <f xml:space="preserve"> F_Inputs!A103</f>
        <v>TMS</v>
      </c>
      <c r="B103" s="263" t="str">
        <f xml:space="preserve"> F_Inputs!B103</f>
        <v>PD11_06WN_PR24</v>
      </c>
      <c r="C103" s="178" t="str">
        <f xml:space="preserve"> F_Inputs!C103</f>
        <v>PR14 Blind Year reconciliation end-of-period RCV midnight adjustments as at 31 March 2025 - PR14 BYR Totex menu RCV adjustment in 2017-18 FYA (CPIH deflated) prices - Water Network+</v>
      </c>
      <c r="D103" s="178" t="str">
        <f xml:space="preserve"> F_Inputs!D103</f>
        <v>£m</v>
      </c>
      <c r="E103" s="178" t="str">
        <f xml:space="preserve"> F_Inputs!E103</f>
        <v>Price Review 2024</v>
      </c>
      <c r="F103" s="211" t="str">
        <f xml:space="preserve"> IF(InpOverride!F103 = 0, F_Inputs!F103, InpOverride!F103)</f>
        <v/>
      </c>
      <c r="G103" s="211">
        <f xml:space="preserve"> IF(InpOverride!G103 = 0, F_Inputs!G103, InpOverride!G103)</f>
        <v>3.4169999999999998</v>
      </c>
    </row>
    <row r="104" spans="1:7">
      <c r="A104" s="263" t="str">
        <f xml:space="preserve"> F_Inputs!A104</f>
        <v>TMS</v>
      </c>
      <c r="B104" s="263" t="str">
        <f xml:space="preserve"> F_Inputs!B104</f>
        <v>C_WWS15022_PR19PD016_PR24</v>
      </c>
      <c r="C104" s="178" t="str">
        <f xml:space="preserve"> F_Inputs!C104</f>
        <v>PR14 Blind Year reconciliation end-of-period RCV midnight adjustments as at 31 March 2025 - PR14 BYR Totex menu RCV adjustment in 2017-18 FYA (CPIH deflated) prices - Wastewater Network+</v>
      </c>
      <c r="D104" s="178" t="str">
        <f xml:space="preserve"> F_Inputs!D104</f>
        <v>£m</v>
      </c>
      <c r="E104" s="178" t="str">
        <f xml:space="preserve"> F_Inputs!E104</f>
        <v>Price Review 2024</v>
      </c>
      <c r="F104" s="211" t="str">
        <f xml:space="preserve"> IF(InpOverride!F104 = 0, F_Inputs!F104, InpOverride!F104)</f>
        <v/>
      </c>
      <c r="G104" s="211">
        <f xml:space="preserve"> IF(InpOverride!G104 = 0, F_Inputs!G104, InpOverride!G104)</f>
        <v>7.0529999999999999</v>
      </c>
    </row>
    <row r="105" spans="1:7">
      <c r="A105" s="263" t="str">
        <f xml:space="preserve"> F_Inputs!A105</f>
        <v>TMS</v>
      </c>
      <c r="B105" s="263" t="str">
        <f xml:space="preserve"> F_Inputs!B105</f>
        <v>C_WWS15022DMMY_PR19PD016_PR24</v>
      </c>
      <c r="C105" s="178" t="str">
        <f xml:space="preserve"> F_Inputs!C105</f>
        <v>PR14 Blind Year reconciliation end-of-period RCV midnight adjustments as at 31 March 2025 - PR14 BYR Totex menu RCV adjustment in 2017-18 FYA (CPIH deflated) prices - Additional Control 1</v>
      </c>
      <c r="D105" s="178" t="str">
        <f xml:space="preserve"> F_Inputs!D105</f>
        <v>£m</v>
      </c>
      <c r="E105" s="178" t="str">
        <f xml:space="preserve"> F_Inputs!E105</f>
        <v>Price Review 2024</v>
      </c>
      <c r="F105" s="211" t="str">
        <f xml:space="preserve"> IF(InpOverride!F105 = 0, F_Inputs!F105, InpOverride!F105)</f>
        <v/>
      </c>
      <c r="G105" s="211">
        <f xml:space="preserve"> IF(InpOverride!G105 = 0, F_Inputs!G105, InpOverride!G105)</f>
        <v>-7.0419999999999998</v>
      </c>
    </row>
    <row r="106" spans="1:7">
      <c r="A106" s="263" t="str">
        <f xml:space="preserve"> F_Inputs!A106</f>
        <v>TMS</v>
      </c>
      <c r="B106" s="263" t="str">
        <f xml:space="preserve"> F_Inputs!B106</f>
        <v>PD11_06ADDN2_PR24</v>
      </c>
      <c r="C106" s="178" t="str">
        <f xml:space="preserve"> F_Inputs!C106</f>
        <v>PR14 Blind Year reconciliation end-of-period RCV midnight adjustments as at 31 March 2025 - PR14 BYR Totex menu RCV adjustment in 2017-18 FYA (CPIH deflated) prices - Additional Control 2</v>
      </c>
      <c r="D106" s="178" t="str">
        <f xml:space="preserve"> F_Inputs!D106</f>
        <v>£m</v>
      </c>
      <c r="E106" s="178" t="str">
        <f xml:space="preserve"> F_Inputs!E106</f>
        <v>Price Review 2024</v>
      </c>
      <c r="F106" s="211" t="str">
        <f xml:space="preserve"> IF(InpOverride!F106 = 0, F_Inputs!F106, InpOverride!F106)</f>
        <v/>
      </c>
      <c r="G106" s="211">
        <f xml:space="preserve"> IF(InpOverride!G106 = 0, F_Inputs!G106, InpOverride!G106)</f>
        <v>0</v>
      </c>
    </row>
    <row r="107" spans="1:7">
      <c r="A107" s="263" t="str">
        <f xml:space="preserve"> F_Inputs!A107</f>
        <v>TMS</v>
      </c>
      <c r="B107" s="263" t="str">
        <f xml:space="preserve"> F_Inputs!B107</f>
        <v>PD11_06TOT_PR24</v>
      </c>
      <c r="C107" s="178" t="str">
        <f xml:space="preserve"> F_Inputs!C107</f>
        <v>PR14 Blind Year reconciliation end-of-period RCV midnight adjustments as at 31 March 2025 - PR14 BYR Totex menu RCV adjustment in 2017-18 FYA (CPIH deflated) prices - Total</v>
      </c>
      <c r="D107" s="178" t="str">
        <f xml:space="preserve"> F_Inputs!D107</f>
        <v>£m</v>
      </c>
      <c r="E107" s="178" t="str">
        <f xml:space="preserve"> F_Inputs!E107</f>
        <v>Price Review 2024</v>
      </c>
      <c r="F107" s="211" t="str">
        <f xml:space="preserve"> IF(InpOverride!F107 = 0, F_Inputs!F107, InpOverride!F107)</f>
        <v/>
      </c>
      <c r="G107" s="211">
        <f xml:space="preserve"> IF(InpOverride!G107 = 0, F_Inputs!G107, InpOverride!G107)</f>
        <v>3.427999999999999</v>
      </c>
    </row>
    <row r="108" spans="1:7">
      <c r="A108" s="263" t="str">
        <f xml:space="preserve"> F_Inputs!A108</f>
        <v>TMS</v>
      </c>
      <c r="B108" s="263" t="str">
        <f xml:space="preserve"> F_Inputs!B108</f>
        <v>PD11_07WR_PR24</v>
      </c>
      <c r="C108" s="178" t="str">
        <f xml:space="preserve"> F_Inputs!C108</f>
        <v>PR14 Blind Year reconciliation end-of-period RCV midnight adjustments as at 31 March 2025 - PR14 BYR Land sales RCV adjustment in 2017-18 FYA (CPIH deflated) prices - Water resources</v>
      </c>
      <c r="D108" s="178" t="str">
        <f xml:space="preserve"> F_Inputs!D108</f>
        <v>£m</v>
      </c>
      <c r="E108" s="178" t="str">
        <f xml:space="preserve"> F_Inputs!E108</f>
        <v>Price Review 2024</v>
      </c>
      <c r="F108" s="211" t="str">
        <f xml:space="preserve"> IF(InpOverride!F108 = 0, F_Inputs!F108, InpOverride!F108)</f>
        <v/>
      </c>
      <c r="G108" s="211">
        <f xml:space="preserve"> IF(InpOverride!G108 = 0, F_Inputs!G108, InpOverride!G108)</f>
        <v>0</v>
      </c>
    </row>
    <row r="109" spans="1:7">
      <c r="A109" s="263" t="str">
        <f xml:space="preserve"> F_Inputs!A109</f>
        <v>TMS</v>
      </c>
      <c r="B109" s="263" t="str">
        <f xml:space="preserve"> F_Inputs!B109</f>
        <v>PD11_07WN_PR24</v>
      </c>
      <c r="C109" s="178" t="str">
        <f xml:space="preserve"> F_Inputs!C109</f>
        <v>PR14 Blind Year reconciliation end-of-period RCV midnight adjustments as at 31 March 2025 - PR14 BYR Land sales RCV adjustment in 2017-18 FYA (CPIH deflated) prices - Water Network+</v>
      </c>
      <c r="D109" s="178" t="str">
        <f xml:space="preserve"> F_Inputs!D109</f>
        <v>£m</v>
      </c>
      <c r="E109" s="178" t="str">
        <f xml:space="preserve"> F_Inputs!E109</f>
        <v>Price Review 2024</v>
      </c>
      <c r="F109" s="211" t="str">
        <f xml:space="preserve"> IF(InpOverride!F109 = 0, F_Inputs!F109, InpOverride!F109)</f>
        <v/>
      </c>
      <c r="G109" s="211">
        <f xml:space="preserve"> IF(InpOverride!G109 = 0, F_Inputs!G109, InpOverride!G109)</f>
        <v>5.4080000000000004</v>
      </c>
    </row>
    <row r="110" spans="1:7">
      <c r="A110" s="263" t="str">
        <f xml:space="preserve"> F_Inputs!A110</f>
        <v>TMS</v>
      </c>
      <c r="B110" s="263" t="str">
        <f xml:space="preserve"> F_Inputs!B110</f>
        <v>C_A7011W_PR19PD016</v>
      </c>
      <c r="C110" s="178" t="str">
        <f xml:space="preserve"> F_Inputs!C110</f>
        <v>Water ~ NPV effect of 50% of proceeds from disposals of interest in land at 2017-18 FYA CPIH deflated price base - BY Adjustment</v>
      </c>
      <c r="D110" s="178" t="str">
        <f xml:space="preserve"> F_Inputs!D110</f>
        <v>£m</v>
      </c>
      <c r="E110" s="178" t="str">
        <f xml:space="preserve"> F_Inputs!E110</f>
        <v>Price Review 2024</v>
      </c>
      <c r="F110" s="211" t="str">
        <f xml:space="preserve"> IF(InpOverride!F110 = 0, F_Inputs!F110, InpOverride!F110)</f>
        <v/>
      </c>
      <c r="G110" s="211" t="str">
        <f xml:space="preserve"> IF(InpOverride!G110 = 0, F_Inputs!G110, InpOverride!G110)</f>
        <v/>
      </c>
    </row>
    <row r="111" spans="1:7">
      <c r="A111" s="263" t="str">
        <f xml:space="preserve"> F_Inputs!A111</f>
        <v>TMS</v>
      </c>
      <c r="B111" s="263" t="str">
        <f xml:space="preserve"> F_Inputs!B111</f>
        <v>C_A7011WW_PR19PD016_PR24</v>
      </c>
      <c r="C111" s="178" t="str">
        <f xml:space="preserve"> F_Inputs!C111</f>
        <v>PR14 Blind Year reconciliation end-of-period RCV midnight adjustments as at 31 March 2025 - PR14 BYR Land sales RCV adjustment in 2017-18 FYA (CPIH deflated) prices - Wastewater Network+</v>
      </c>
      <c r="D111" s="178" t="str">
        <f xml:space="preserve"> F_Inputs!D111</f>
        <v>£m</v>
      </c>
      <c r="E111" s="178" t="str">
        <f xml:space="preserve"> F_Inputs!E111</f>
        <v>Price Review 2024</v>
      </c>
      <c r="F111" s="211" t="str">
        <f xml:space="preserve"> IF(InpOverride!F111 = 0, F_Inputs!F111, InpOverride!F111)</f>
        <v/>
      </c>
      <c r="G111" s="211">
        <f xml:space="preserve"> IF(InpOverride!G111 = 0, F_Inputs!G111, InpOverride!G111)</f>
        <v>6.1139999999999999</v>
      </c>
    </row>
    <row r="112" spans="1:7">
      <c r="A112" s="263" t="str">
        <f xml:space="preserve"> F_Inputs!A112</f>
        <v>TMS</v>
      </c>
      <c r="B112" s="263" t="str">
        <f xml:space="preserve"> F_Inputs!B112</f>
        <v>C_A7011DMMY_PR19PD016_PR24</v>
      </c>
      <c r="C112" s="178" t="str">
        <f xml:space="preserve"> F_Inputs!C112</f>
        <v>PR14 Blind Year reconciliation end-of-period RCV midnight adjustments as at 31 March 2025 - PR14 BYR Land sales RCV adjustment in 2017-18 FYA (CPIH deflated) prices - Additional Control 1</v>
      </c>
      <c r="D112" s="178" t="str">
        <f xml:space="preserve"> F_Inputs!D112</f>
        <v>£m</v>
      </c>
      <c r="E112" s="178" t="str">
        <f xml:space="preserve"> F_Inputs!E112</f>
        <v>Price Review 2024</v>
      </c>
      <c r="F112" s="211" t="str">
        <f xml:space="preserve"> IF(InpOverride!F112 = 0, F_Inputs!F112, InpOverride!F112)</f>
        <v/>
      </c>
      <c r="G112" s="211">
        <f xml:space="preserve"> IF(InpOverride!G112 = 0, F_Inputs!G112, InpOverride!G112)</f>
        <v>0</v>
      </c>
    </row>
    <row r="113" spans="1:7">
      <c r="A113" s="263" t="str">
        <f xml:space="preserve"> F_Inputs!A113</f>
        <v>TMS</v>
      </c>
      <c r="B113" s="263" t="str">
        <f xml:space="preserve"> F_Inputs!B113</f>
        <v>PD11_07ADDN2_PR24</v>
      </c>
      <c r="C113" s="178" t="str">
        <f xml:space="preserve"> F_Inputs!C113</f>
        <v>PR14 Blind Year reconciliation end-of-period RCV midnight adjustments as at 31 March 2025 - PR14 BYR Land sales RCV adjustment in 2017-18 FYA (CPIH deflated) prices - Additional Control 2</v>
      </c>
      <c r="D113" s="178" t="str">
        <f xml:space="preserve"> F_Inputs!D113</f>
        <v>£m</v>
      </c>
      <c r="E113" s="178" t="str">
        <f xml:space="preserve"> F_Inputs!E113</f>
        <v>Price Review 2024</v>
      </c>
      <c r="F113" s="211" t="str">
        <f xml:space="preserve"> IF(InpOverride!F113 = 0, F_Inputs!F113, InpOverride!F113)</f>
        <v/>
      </c>
      <c r="G113" s="211">
        <f xml:space="preserve"> IF(InpOverride!G113 = 0, F_Inputs!G113, InpOverride!G113)</f>
        <v>0</v>
      </c>
    </row>
    <row r="114" spans="1:7">
      <c r="A114" s="263" t="str">
        <f xml:space="preserve"> F_Inputs!A114</f>
        <v>TMS</v>
      </c>
      <c r="B114" s="263" t="str">
        <f xml:space="preserve"> F_Inputs!B114</f>
        <v>PD11_07TOT_PR24</v>
      </c>
      <c r="C114" s="178" t="str">
        <f xml:space="preserve"> F_Inputs!C114</f>
        <v>PR14 Blind Year reconciliation end-of-period RCV midnight adjustments as at 31 March 2025 - PR14 BYR Land sales RCV adjustment in 2017-18 FYA (CPIH deflated) prices - Total</v>
      </c>
      <c r="D114" s="178" t="str">
        <f xml:space="preserve"> F_Inputs!D114</f>
        <v>£m</v>
      </c>
      <c r="E114" s="178" t="str">
        <f xml:space="preserve"> F_Inputs!E114</f>
        <v>Price Review 2024</v>
      </c>
      <c r="F114" s="211" t="str">
        <f xml:space="preserve"> IF(InpOverride!F114 = 0, F_Inputs!F114, InpOverride!F114)</f>
        <v/>
      </c>
      <c r="G114" s="211">
        <f xml:space="preserve"> IF(InpOverride!G114 = 0, F_Inputs!G114, InpOverride!G114)</f>
        <v>11.522</v>
      </c>
    </row>
    <row r="115" spans="1:7">
      <c r="A115" s="263" t="str">
        <f xml:space="preserve"> F_Inputs!A115</f>
        <v>TMS</v>
      </c>
      <c r="B115" s="263" t="str">
        <f xml:space="preserve"> F_Inputs!B115</f>
        <v>C402_PR19PD016_PR24</v>
      </c>
      <c r="C115" s="178" t="str">
        <f xml:space="preserve"> F_Inputs!C115</f>
        <v>PR14 Blind Year reconciliation end-of-period RCV midnight adjustments as at 31 March 2025 - PR14 BYR RPI-CPIH wedge RCV adjustment in 2017-18 FYA (CPIH deflated) prices - Water resources</v>
      </c>
      <c r="D115" s="178" t="str">
        <f xml:space="preserve"> F_Inputs!D115</f>
        <v>£m</v>
      </c>
      <c r="E115" s="178" t="str">
        <f xml:space="preserve"> F_Inputs!E115</f>
        <v>Price Review 2024</v>
      </c>
      <c r="F115" s="211" t="str">
        <f xml:space="preserve"> IF(InpOverride!F115 = 0, F_Inputs!F115, InpOverride!F115)</f>
        <v/>
      </c>
      <c r="G115" s="211">
        <f xml:space="preserve"> IF(InpOverride!G115 = 0, F_Inputs!G115, InpOverride!G115)</f>
        <v>0.89500000000000002</v>
      </c>
    </row>
    <row r="116" spans="1:7">
      <c r="A116" s="263" t="str">
        <f xml:space="preserve"> F_Inputs!A116</f>
        <v>TMS</v>
      </c>
      <c r="B116" s="263" t="str">
        <f xml:space="preserve"> F_Inputs!B116</f>
        <v>C403_PR19PD016_PR24</v>
      </c>
      <c r="C116" s="178" t="str">
        <f xml:space="preserve"> F_Inputs!C116</f>
        <v>PR14 Blind Year reconciliation end-of-period RCV midnight adjustments as at 31 March 2025 - PR14 BYR RPI-CPIH wedge RCV adjustment in 2017-18 FYA (CPIH deflated) prices - Water Network+</v>
      </c>
      <c r="D116" s="178" t="str">
        <f xml:space="preserve"> F_Inputs!D116</f>
        <v>£m</v>
      </c>
      <c r="E116" s="178" t="str">
        <f xml:space="preserve"> F_Inputs!E116</f>
        <v>Price Review 2024</v>
      </c>
      <c r="F116" s="211" t="str">
        <f xml:space="preserve"> IF(InpOverride!F116 = 0, F_Inputs!F116, InpOverride!F116)</f>
        <v/>
      </c>
      <c r="G116" s="211">
        <f xml:space="preserve"> IF(InpOverride!G116 = 0, F_Inputs!G116, InpOverride!G116)</f>
        <v>17.902000000000001</v>
      </c>
    </row>
    <row r="117" spans="1:7">
      <c r="A117" s="263" t="str">
        <f xml:space="preserve"> F_Inputs!A117</f>
        <v>TMS</v>
      </c>
      <c r="B117" s="263" t="str">
        <f xml:space="preserve"> F_Inputs!B117</f>
        <v>C412_PR19PD016_PR24</v>
      </c>
      <c r="C117" s="178" t="str">
        <f xml:space="preserve"> F_Inputs!C117</f>
        <v>PR14 Blind Year reconciliation end-of-period RCV midnight adjustments as at 31 March 2025 - PR14 BYR RPI-CPIH wedge RCV adjustment in 2017-18 FYA (CPIH deflated) prices - Wastewater Network+</v>
      </c>
      <c r="D117" s="178" t="str">
        <f xml:space="preserve"> F_Inputs!D117</f>
        <v>£m</v>
      </c>
      <c r="E117" s="178" t="str">
        <f xml:space="preserve"> F_Inputs!E117</f>
        <v>Price Review 2024</v>
      </c>
      <c r="F117" s="211" t="str">
        <f xml:space="preserve"> IF(InpOverride!F117 = 0, F_Inputs!F117, InpOverride!F117)</f>
        <v/>
      </c>
      <c r="G117" s="211">
        <f xml:space="preserve"> IF(InpOverride!G117 = 0, F_Inputs!G117, InpOverride!G117)</f>
        <v>23.768000000000001</v>
      </c>
    </row>
    <row r="118" spans="1:7">
      <c r="A118" s="263" t="str">
        <f xml:space="preserve"> F_Inputs!A118</f>
        <v>TMS</v>
      </c>
      <c r="B118" s="263" t="str">
        <f xml:space="preserve"> F_Inputs!B118</f>
        <v>C413_PR19PD016_PR24</v>
      </c>
      <c r="C118" s="178" t="str">
        <f xml:space="preserve"> F_Inputs!C118</f>
        <v>PR14 Blind Year reconciliation end-of-period RCV midnight adjustments as at 31 March 2025 - PR14 BYR RPI-CPIH wedge RCV adjustment in 2017-18 FYA (CPIH deflated) prices - Bioresources</v>
      </c>
      <c r="D118" s="178" t="str">
        <f xml:space="preserve"> F_Inputs!D118</f>
        <v>£m</v>
      </c>
      <c r="E118" s="178" t="str">
        <f xml:space="preserve"> F_Inputs!E118</f>
        <v>Price Review 2024</v>
      </c>
      <c r="F118" s="211" t="str">
        <f xml:space="preserve"> IF(InpOverride!F118 = 0, F_Inputs!F118, InpOverride!F118)</f>
        <v/>
      </c>
      <c r="G118" s="211">
        <f xml:space="preserve"> IF(InpOverride!G118 = 0, F_Inputs!G118, InpOverride!G118)</f>
        <v>4.5750000000000002</v>
      </c>
    </row>
    <row r="119" spans="1:7">
      <c r="A119" s="263" t="str">
        <f xml:space="preserve"> F_Inputs!A119</f>
        <v>TMS</v>
      </c>
      <c r="B119" s="263" t="str">
        <f xml:space="preserve"> F_Inputs!B119</f>
        <v>C422_PR19PD016_PR24</v>
      </c>
      <c r="C119" s="178" t="str">
        <f xml:space="preserve"> F_Inputs!C119</f>
        <v>PR14 Blind Year reconciliation end-of-period RCV midnight adjustments as at 31 March 2025 - PR14 BYR RPI-CPIH wedge RCV adjustment in 2017-18 FYA (CPIH deflated) prices - Additional Control 1</v>
      </c>
      <c r="D119" s="178" t="str">
        <f xml:space="preserve"> F_Inputs!D119</f>
        <v>£m</v>
      </c>
      <c r="E119" s="178" t="str">
        <f xml:space="preserve"> F_Inputs!E119</f>
        <v>Price Review 2024</v>
      </c>
      <c r="F119" s="211" t="str">
        <f xml:space="preserve"> IF(InpOverride!F119 = 0, F_Inputs!F119, InpOverride!F119)</f>
        <v/>
      </c>
      <c r="G119" s="211">
        <f xml:space="preserve"> IF(InpOverride!G119 = 0, F_Inputs!G119, InpOverride!G119)</f>
        <v>3.95</v>
      </c>
    </row>
    <row r="120" spans="1:7">
      <c r="A120" s="263" t="str">
        <f xml:space="preserve"> F_Inputs!A120</f>
        <v>TMS</v>
      </c>
      <c r="B120" s="263" t="str">
        <f xml:space="preserve"> F_Inputs!B120</f>
        <v>PD11_08ADDN2_PR24</v>
      </c>
      <c r="C120" s="178" t="str">
        <f xml:space="preserve"> F_Inputs!C120</f>
        <v>PR14 Blind Year reconciliation end-of-period RCV midnight adjustments as at 31 March 2025 - PR14 BYR RPI-CPIH wedge RCV adjustment in 2017-18 FYA (CPIH deflated) prices - Additional Control 2</v>
      </c>
      <c r="D120" s="178" t="str">
        <f xml:space="preserve"> F_Inputs!D120</f>
        <v>£m</v>
      </c>
      <c r="E120" s="178" t="str">
        <f xml:space="preserve"> F_Inputs!E120</f>
        <v>Price Review 2024</v>
      </c>
      <c r="F120" s="211" t="str">
        <f xml:space="preserve"> IF(InpOverride!F120 = 0, F_Inputs!F120, InpOverride!F120)</f>
        <v/>
      </c>
      <c r="G120" s="211">
        <f xml:space="preserve"> IF(InpOverride!G120 = 0, F_Inputs!G120, InpOverride!G120)</f>
        <v>0</v>
      </c>
    </row>
    <row r="121" spans="1:7">
      <c r="A121" s="263" t="str">
        <f xml:space="preserve"> F_Inputs!A121</f>
        <v>TMS</v>
      </c>
      <c r="B121" s="263" t="str">
        <f xml:space="preserve"> F_Inputs!B121</f>
        <v>PD11_08TOT_PR24</v>
      </c>
      <c r="C121" s="178" t="str">
        <f xml:space="preserve"> F_Inputs!C121</f>
        <v>PR14 Blind Year reconciliation end-of-period RCV midnight adjustments as at 31 March 2025 - PR14 BYR RPI-CPIH wedge RCV adjustment in 2017-18 FYA (CPIH deflated) prices - Total</v>
      </c>
      <c r="D121" s="178" t="str">
        <f xml:space="preserve"> F_Inputs!D121</f>
        <v>£m</v>
      </c>
      <c r="E121" s="178" t="str">
        <f xml:space="preserve"> F_Inputs!E121</f>
        <v>Price Review 2024</v>
      </c>
      <c r="F121" s="211" t="str">
        <f xml:space="preserve"> IF(InpOverride!F121 = 0, F_Inputs!F121, InpOverride!F121)</f>
        <v/>
      </c>
      <c r="G121" s="211">
        <f xml:space="preserve"> IF(InpOverride!G121 = 0, F_Inputs!G121, InpOverride!G121)</f>
        <v>51.09</v>
      </c>
    </row>
    <row r="122" spans="1:7">
      <c r="A122" s="263" t="str">
        <f xml:space="preserve"> F_Inputs!A122</f>
        <v>TMS</v>
      </c>
      <c r="B122" s="263" t="str">
        <f xml:space="preserve"> F_Inputs!B122</f>
        <v>PD11_09WR_PR24</v>
      </c>
      <c r="C122" s="178" t="str">
        <f xml:space="preserve"> F_Inputs!C122</f>
        <v>PR14 Blind Year reconciliation end-of-period RCV midnight adjustments as at 31 March 2025 - PR14 BYR Other RCV adjustment in 2017-18 FYA (CPIH deflated) prices - Water resources</v>
      </c>
      <c r="D122" s="178" t="str">
        <f xml:space="preserve"> F_Inputs!D122</f>
        <v>£m</v>
      </c>
      <c r="E122" s="178" t="str">
        <f xml:space="preserve"> F_Inputs!E122</f>
        <v>Price Review 2024</v>
      </c>
      <c r="F122" s="211" t="str">
        <f xml:space="preserve"> IF(InpOverride!F122 = 0, F_Inputs!F122, InpOverride!F122)</f>
        <v/>
      </c>
      <c r="G122" s="211">
        <f xml:space="preserve"> IF(InpOverride!G122 = 0, F_Inputs!G122, InpOverride!G122)</f>
        <v>0</v>
      </c>
    </row>
    <row r="123" spans="1:7">
      <c r="A123" s="263" t="str">
        <f xml:space="preserve"> F_Inputs!A123</f>
        <v>TMS</v>
      </c>
      <c r="B123" s="263" t="str">
        <f xml:space="preserve"> F_Inputs!B123</f>
        <v>PD11_09WN_PR24</v>
      </c>
      <c r="C123" s="178" t="str">
        <f xml:space="preserve"> F_Inputs!C123</f>
        <v>PR14 Blind Year reconciliation end-of-period RCV midnight adjustments as at 31 March 2025 - PR14 BYR Other RCV adjustment in 2017-18 FYA (CPIH deflated) prices - Water Network+</v>
      </c>
      <c r="D123" s="178" t="str">
        <f xml:space="preserve"> F_Inputs!D123</f>
        <v>£m</v>
      </c>
      <c r="E123" s="178" t="str">
        <f xml:space="preserve"> F_Inputs!E123</f>
        <v>Price Review 2024</v>
      </c>
      <c r="F123" s="211" t="str">
        <f xml:space="preserve"> IF(InpOverride!F123 = 0, F_Inputs!F123, InpOverride!F123)</f>
        <v/>
      </c>
      <c r="G123" s="211">
        <f xml:space="preserve"> IF(InpOverride!G123 = 0, F_Inputs!G123, InpOverride!G123)</f>
        <v>0</v>
      </c>
    </row>
    <row r="124" spans="1:7">
      <c r="A124" s="263" t="str">
        <f xml:space="preserve"> F_Inputs!A124</f>
        <v>TMS</v>
      </c>
      <c r="B124" s="263" t="str">
        <f xml:space="preserve"> F_Inputs!B124</f>
        <v>C040_PR19PD016_PR24</v>
      </c>
      <c r="C124" s="178" t="str">
        <f xml:space="preserve"> F_Inputs!C124</f>
        <v>PR14 Blind Year reconciliation end-of-period RCV midnight adjustments as at 31 March 2025 - PR14 BYR Other RCV adjustment in 2017-18 FYA (CPIH deflated) prices - Wastewater Network+</v>
      </c>
      <c r="D124" s="178" t="str">
        <f xml:space="preserve"> F_Inputs!D124</f>
        <v>£m</v>
      </c>
      <c r="E124" s="178" t="str">
        <f xml:space="preserve"> F_Inputs!E124</f>
        <v>Price Review 2024</v>
      </c>
      <c r="F124" s="211" t="str">
        <f xml:space="preserve"> IF(InpOverride!F124 = 0, F_Inputs!F124, InpOverride!F124)</f>
        <v/>
      </c>
      <c r="G124" s="211">
        <f xml:space="preserve"> IF(InpOverride!G124 = 0, F_Inputs!G124, InpOverride!G124)</f>
        <v>-8.1980000000000004</v>
      </c>
    </row>
    <row r="125" spans="1:7">
      <c r="A125" s="263" t="str">
        <f xml:space="preserve"> F_Inputs!A125</f>
        <v>TMS</v>
      </c>
      <c r="B125" s="263" t="str">
        <f xml:space="preserve"> F_Inputs!B125</f>
        <v>C050_PR19PD016_PR24</v>
      </c>
      <c r="C125" s="178" t="str">
        <f xml:space="preserve"> F_Inputs!C125</f>
        <v>PR14 Blind Year reconciliation end-of-period RCV midnight adjustments as at 31 March 2025 - PR14 BYR Other RCV adjustment in 2017-18 FYA (CPIH deflated) prices - Additional Control 1</v>
      </c>
      <c r="D125" s="178" t="str">
        <f xml:space="preserve"> F_Inputs!D125</f>
        <v>£m</v>
      </c>
      <c r="E125" s="178" t="str">
        <f xml:space="preserve"> F_Inputs!E125</f>
        <v>Price Review 2024</v>
      </c>
      <c r="F125" s="211" t="str">
        <f xml:space="preserve"> IF(InpOverride!F125 = 0, F_Inputs!F125, InpOverride!F125)</f>
        <v/>
      </c>
      <c r="G125" s="211">
        <f xml:space="preserve"> IF(InpOverride!G125 = 0, F_Inputs!G125, InpOverride!G125)</f>
        <v>0</v>
      </c>
    </row>
    <row r="126" spans="1:7">
      <c r="A126" s="263" t="str">
        <f xml:space="preserve"> F_Inputs!A126</f>
        <v>TMS</v>
      </c>
      <c r="B126" s="263" t="str">
        <f xml:space="preserve"> F_Inputs!B126</f>
        <v>PD11_09ADDN2_PR24</v>
      </c>
      <c r="C126" s="178" t="str">
        <f xml:space="preserve"> F_Inputs!C126</f>
        <v>PR14 Blind Year reconciliation end-of-period RCV midnight adjustments as at 31 March 2025 - PR14 BYR Other RCV adjustment in 2017-18 FYA (CPIH deflated) prices - Additional Control 2</v>
      </c>
      <c r="D126" s="178" t="str">
        <f xml:space="preserve"> F_Inputs!D126</f>
        <v>£m</v>
      </c>
      <c r="E126" s="178" t="str">
        <f xml:space="preserve"> F_Inputs!E126</f>
        <v>Price Review 2024</v>
      </c>
      <c r="F126" s="211" t="str">
        <f xml:space="preserve"> IF(InpOverride!F126 = 0, F_Inputs!F126, InpOverride!F126)</f>
        <v/>
      </c>
      <c r="G126" s="211">
        <f xml:space="preserve"> IF(InpOverride!G126 = 0, F_Inputs!G126, InpOverride!G126)</f>
        <v>0</v>
      </c>
    </row>
    <row r="127" spans="1:7">
      <c r="A127" s="263" t="str">
        <f xml:space="preserve"> F_Inputs!A127</f>
        <v>TMS</v>
      </c>
      <c r="B127" s="263" t="str">
        <f xml:space="preserve"> F_Inputs!B127</f>
        <v>PD11_09TOT_PR24</v>
      </c>
      <c r="C127" s="178" t="str">
        <f xml:space="preserve"> F_Inputs!C127</f>
        <v>PR14 Blind Year reconciliation end-of-period RCV midnight adjustments as at 31 March 2025 - PR14 BYR Other RCV adjustment in 2017-18 FYA (CPIH deflated) prices - Total</v>
      </c>
      <c r="D127" s="178" t="str">
        <f xml:space="preserve"> F_Inputs!D127</f>
        <v>£m</v>
      </c>
      <c r="E127" s="178" t="str">
        <f xml:space="preserve"> F_Inputs!E127</f>
        <v>Price Review 2024</v>
      </c>
      <c r="F127" s="211" t="str">
        <f xml:space="preserve"> IF(InpOverride!F127 = 0, F_Inputs!F127, InpOverride!F127)</f>
        <v/>
      </c>
      <c r="G127" s="211">
        <f xml:space="preserve"> IF(InpOverride!G127 = 0, F_Inputs!G127, InpOverride!G127)</f>
        <v>-8.1980000000000004</v>
      </c>
    </row>
    <row r="128" spans="1:7">
      <c r="A128" s="263" t="str">
        <f xml:space="preserve"> F_Inputs!A128</f>
        <v>TMS</v>
      </c>
      <c r="B128" s="263" t="str">
        <f xml:space="preserve"> F_Inputs!B128</f>
        <v>C_APP8022WR_PR19PD016_PR24</v>
      </c>
      <c r="C128" s="178" t="str">
        <f xml:space="preserve"> F_Inputs!C128</f>
        <v>PR14 Blind Year reconciliation end-of-period RCV midnight adjustments as at 31 March 2025 - PR14 IFRS16 RCV adjustment in 2017-18 FYA (CPIH deflated) prices - Water resources</v>
      </c>
      <c r="D128" s="178" t="str">
        <f xml:space="preserve"> F_Inputs!D128</f>
        <v>£m</v>
      </c>
      <c r="E128" s="178" t="str">
        <f xml:space="preserve"> F_Inputs!E128</f>
        <v>Price Review 2024</v>
      </c>
      <c r="F128" s="211" t="str">
        <f xml:space="preserve"> IF(InpOverride!F128 = 0, F_Inputs!F128, InpOverride!F128)</f>
        <v/>
      </c>
      <c r="G128" s="211">
        <f xml:space="preserve"> IF(InpOverride!G128 = 0, F_Inputs!G128, InpOverride!G128)</f>
        <v>0</v>
      </c>
    </row>
    <row r="129" spans="1:7">
      <c r="A129" s="263" t="str">
        <f xml:space="preserve"> F_Inputs!A129</f>
        <v>TMS</v>
      </c>
      <c r="B129" s="263" t="str">
        <f xml:space="preserve"> F_Inputs!B129</f>
        <v>C_APP8022WN_PR19PD016_PR24</v>
      </c>
      <c r="C129" s="178" t="str">
        <f xml:space="preserve"> F_Inputs!C129</f>
        <v>PR14 Blind Year reconciliation end-of-period RCV midnight adjustments as at 31 March 2025 - PR14 IFRS16 RCV adjustment in 2017-18 FYA (CPIH deflated) prices - Water Network+</v>
      </c>
      <c r="D129" s="178" t="str">
        <f xml:space="preserve"> F_Inputs!D129</f>
        <v>£m</v>
      </c>
      <c r="E129" s="178" t="str">
        <f xml:space="preserve"> F_Inputs!E129</f>
        <v>Price Review 2024</v>
      </c>
      <c r="F129" s="211" t="str">
        <f xml:space="preserve"> IF(InpOverride!F129 = 0, F_Inputs!F129, InpOverride!F129)</f>
        <v/>
      </c>
      <c r="G129" s="211">
        <f xml:space="preserve"> IF(InpOverride!G129 = 0, F_Inputs!G129, InpOverride!G129)</f>
        <v>0</v>
      </c>
    </row>
    <row r="130" spans="1:7">
      <c r="A130" s="263" t="str">
        <f xml:space="preserve"> F_Inputs!A130</f>
        <v>TMS</v>
      </c>
      <c r="B130" s="263" t="str">
        <f xml:space="preserve"> F_Inputs!B130</f>
        <v>C_APP8022WWN_PR19PD016_PR24</v>
      </c>
      <c r="C130" s="178" t="str">
        <f xml:space="preserve"> F_Inputs!C130</f>
        <v>PR14 Blind Year reconciliation end-of-period RCV midnight adjustments as at 31 March 2025 - PR14 IFRS16 RCV adjustment in 2017-18 FYA (CPIH deflated) prices - Wastewater Network+</v>
      </c>
      <c r="D130" s="178" t="str">
        <f xml:space="preserve"> F_Inputs!D130</f>
        <v>£m</v>
      </c>
      <c r="E130" s="178" t="str">
        <f xml:space="preserve"> F_Inputs!E130</f>
        <v>Price Review 2024</v>
      </c>
      <c r="F130" s="211" t="str">
        <f xml:space="preserve"> IF(InpOverride!F130 = 0, F_Inputs!F130, InpOverride!F130)</f>
        <v/>
      </c>
      <c r="G130" s="211">
        <f xml:space="preserve"> IF(InpOverride!G130 = 0, F_Inputs!G130, InpOverride!G130)</f>
        <v>0</v>
      </c>
    </row>
    <row r="131" spans="1:7">
      <c r="A131" s="263" t="str">
        <f xml:space="preserve"> F_Inputs!A131</f>
        <v>TMS</v>
      </c>
      <c r="B131" s="263" t="str">
        <f xml:space="preserve"> F_Inputs!B131</f>
        <v>C_APP8022BIO_PR19PD016_PR24</v>
      </c>
      <c r="C131" s="178" t="str">
        <f xml:space="preserve"> F_Inputs!C131</f>
        <v>PR14 Blind Year reconciliation end-of-period RCV midnight adjustments as at 31 March 2025 - PR14 IFRS16 RCV adjustment in 2017-18 FYA (CPIH deflated) prices - Bioresources</v>
      </c>
      <c r="D131" s="178" t="str">
        <f xml:space="preserve"> F_Inputs!D131</f>
        <v>£m</v>
      </c>
      <c r="E131" s="178" t="str">
        <f xml:space="preserve"> F_Inputs!E131</f>
        <v>Price Review 2024</v>
      </c>
      <c r="F131" s="211" t="str">
        <f xml:space="preserve"> IF(InpOverride!F131 = 0, F_Inputs!F131, InpOverride!F131)</f>
        <v/>
      </c>
      <c r="G131" s="211">
        <f xml:space="preserve"> IF(InpOverride!G131 = 0, F_Inputs!G131, InpOverride!G131)</f>
        <v>0</v>
      </c>
    </row>
    <row r="132" spans="1:7">
      <c r="A132" s="263" t="str">
        <f xml:space="preserve"> F_Inputs!A132</f>
        <v>TMS</v>
      </c>
      <c r="B132" s="263" t="str">
        <f xml:space="preserve"> F_Inputs!B132</f>
        <v>C_APP8022DMMY_PR19PD016_PR24</v>
      </c>
      <c r="C132" s="178" t="str">
        <f xml:space="preserve"> F_Inputs!C132</f>
        <v>PR14 Blind Year reconciliation end-of-period RCV midnight adjustments as at 31 March 2025 - PR14 IFRS16 RCV adjustment in 2017-18 FYA (CPIH deflated) prices - Additional Control 1</v>
      </c>
      <c r="D132" s="178" t="str">
        <f xml:space="preserve"> F_Inputs!D132</f>
        <v>£m</v>
      </c>
      <c r="E132" s="178" t="str">
        <f xml:space="preserve"> F_Inputs!E132</f>
        <v>Price Review 2024</v>
      </c>
      <c r="F132" s="211" t="str">
        <f xml:space="preserve"> IF(InpOverride!F132 = 0, F_Inputs!F132, InpOverride!F132)</f>
        <v/>
      </c>
      <c r="G132" s="211">
        <f xml:space="preserve"> IF(InpOverride!G132 = 0, F_Inputs!G132, InpOverride!G132)</f>
        <v>0</v>
      </c>
    </row>
    <row r="133" spans="1:7">
      <c r="A133" s="263" t="str">
        <f xml:space="preserve"> F_Inputs!A133</f>
        <v>TMS</v>
      </c>
      <c r="B133" s="263" t="str">
        <f xml:space="preserve"> F_Inputs!B133</f>
        <v>PD11_10ADDN2_PR24</v>
      </c>
      <c r="C133" s="178" t="str">
        <f xml:space="preserve"> F_Inputs!C133</f>
        <v>PR14 Blind Year reconciliation end-of-period RCV midnight adjustments as at 31 March 2025 - PR14 IFRS16 RCV adjustment in 2017-18 FYA (CPIH deflated) prices - Additional Control 2</v>
      </c>
      <c r="D133" s="178" t="str">
        <f xml:space="preserve"> F_Inputs!D133</f>
        <v>£m</v>
      </c>
      <c r="E133" s="178" t="str">
        <f xml:space="preserve"> F_Inputs!E133</f>
        <v>Price Review 2024</v>
      </c>
      <c r="F133" s="211" t="str">
        <f xml:space="preserve"> IF(InpOverride!F133 = 0, F_Inputs!F133, InpOverride!F133)</f>
        <v/>
      </c>
      <c r="G133" s="211">
        <f xml:space="preserve"> IF(InpOverride!G133 = 0, F_Inputs!G133, InpOverride!G133)</f>
        <v>0</v>
      </c>
    </row>
    <row r="134" spans="1:7">
      <c r="A134" s="263" t="str">
        <f xml:space="preserve"> F_Inputs!A134</f>
        <v>TMS</v>
      </c>
      <c r="B134" s="263" t="str">
        <f xml:space="preserve"> F_Inputs!B134</f>
        <v>PD11_10TOT_PR24</v>
      </c>
      <c r="C134" s="178" t="str">
        <f xml:space="preserve"> F_Inputs!C134</f>
        <v>PR14 Blind Year reconciliation end-of-period RCV midnight adjustments as at 31 March 2025 - PR14 IFRS16 RCV adjustment in 2017-18 FYA (CPIH deflated) prices - Total</v>
      </c>
      <c r="D134" s="178" t="str">
        <f xml:space="preserve"> F_Inputs!D134</f>
        <v>£m</v>
      </c>
      <c r="E134" s="178" t="str">
        <f xml:space="preserve"> F_Inputs!E134</f>
        <v>Price Review 2024</v>
      </c>
      <c r="F134" s="211" t="str">
        <f xml:space="preserve"> IF(InpOverride!F134 = 0, F_Inputs!F134, InpOverride!F134)</f>
        <v/>
      </c>
      <c r="G134" s="211">
        <f xml:space="preserve"> IF(InpOverride!G134 = 0, F_Inputs!G134, InpOverride!G134)</f>
        <v>0</v>
      </c>
    </row>
    <row r="135" spans="1:7">
      <c r="A135" s="263" t="str">
        <f xml:space="preserve"> F_Inputs!A135</f>
        <v>TMS</v>
      </c>
      <c r="B135" s="263" t="str">
        <f xml:space="preserve"> F_Inputs!B135</f>
        <v>PD11_11WR_PR24</v>
      </c>
      <c r="C135" s="178" t="str">
        <f xml:space="preserve"> F_Inputs!C135</f>
        <v>PR19 reconciliation end-of-period RCV midnight adjustments as at 31 March 2025 - PR19 ODI RCV adjustment in 2017-18 FYA (CPIH deflated) prices - Water resources</v>
      </c>
      <c r="D135" s="178" t="str">
        <f xml:space="preserve"> F_Inputs!D135</f>
        <v>£m</v>
      </c>
      <c r="E135" s="178" t="str">
        <f xml:space="preserve"> F_Inputs!E135</f>
        <v>Price Review 2024</v>
      </c>
      <c r="F135" s="211" t="str">
        <f xml:space="preserve"> IF(InpOverride!F135 = 0, F_Inputs!F135, InpOverride!F135)</f>
        <v/>
      </c>
      <c r="G135" s="211">
        <f xml:space="preserve"> IF(InpOverride!G135 = 0, F_Inputs!G135, InpOverride!G135)</f>
        <v>0</v>
      </c>
    </row>
    <row r="136" spans="1:7">
      <c r="A136" s="263" t="str">
        <f xml:space="preserve"> F_Inputs!A136</f>
        <v>TMS</v>
      </c>
      <c r="B136" s="263" t="str">
        <f xml:space="preserve"> F_Inputs!B136</f>
        <v>PD11_11WN_PR24</v>
      </c>
      <c r="C136" s="178" t="str">
        <f xml:space="preserve"> F_Inputs!C136</f>
        <v>PR19 reconciliation end-of-period RCV midnight adjustments as at 31 March 2025 - PR19 ODI RCV adjustment in 2017-18 FYA (CPIH deflated) prices - Water Network+</v>
      </c>
      <c r="D136" s="178" t="str">
        <f xml:space="preserve"> F_Inputs!D136</f>
        <v>£m</v>
      </c>
      <c r="E136" s="178" t="str">
        <f xml:space="preserve"> F_Inputs!E136</f>
        <v>Price Review 2024</v>
      </c>
      <c r="F136" s="211" t="str">
        <f xml:space="preserve"> IF(InpOverride!F136 = 0, F_Inputs!F136, InpOverride!F136)</f>
        <v/>
      </c>
      <c r="G136" s="211">
        <f xml:space="preserve"> IF(InpOverride!G136 = 0, F_Inputs!G136, InpOverride!G136)</f>
        <v>0</v>
      </c>
    </row>
    <row r="137" spans="1:7">
      <c r="A137" s="263" t="str">
        <f xml:space="preserve"> F_Inputs!A137</f>
        <v>TMS</v>
      </c>
      <c r="B137" s="263" t="str">
        <f xml:space="preserve"> F_Inputs!B137</f>
        <v>PD11_11WWN_PR24</v>
      </c>
      <c r="C137" s="178" t="str">
        <f xml:space="preserve"> F_Inputs!C137</f>
        <v>PR19 reconciliation end-of-period RCV midnight adjustments as at 31 March 2025 - PR19 ODI RCV adjustment in 2017-18 FYA (CPIH deflated) prices - Wastewater Network+</v>
      </c>
      <c r="D137" s="178" t="str">
        <f xml:space="preserve"> F_Inputs!D137</f>
        <v>£m</v>
      </c>
      <c r="E137" s="178" t="str">
        <f xml:space="preserve"> F_Inputs!E137</f>
        <v>Price Review 2024</v>
      </c>
      <c r="F137" s="211" t="str">
        <f xml:space="preserve"> IF(InpOverride!F137 = 0, F_Inputs!F137, InpOverride!F137)</f>
        <v/>
      </c>
      <c r="G137" s="211">
        <f xml:space="preserve"> IF(InpOverride!G137 = 0, F_Inputs!G137, InpOverride!G137)</f>
        <v>0</v>
      </c>
    </row>
    <row r="138" spans="1:7">
      <c r="A138" s="263" t="str">
        <f xml:space="preserve"> F_Inputs!A138</f>
        <v>TMS</v>
      </c>
      <c r="B138" s="263" t="str">
        <f xml:space="preserve"> F_Inputs!B138</f>
        <v>PD11_11BIO_PR24</v>
      </c>
      <c r="C138" s="178" t="str">
        <f xml:space="preserve"> F_Inputs!C138</f>
        <v>PR19 reconciliation end-of-period RCV midnight adjustments as at 31 March 2025 - PR19 ODI RCV adjustment in 2017-18 FYA (CPIH deflated) prices - Bioresources</v>
      </c>
      <c r="D138" s="178" t="str">
        <f xml:space="preserve"> F_Inputs!D138</f>
        <v>£m</v>
      </c>
      <c r="E138" s="178" t="str">
        <f xml:space="preserve"> F_Inputs!E138</f>
        <v>Price Review 2024</v>
      </c>
      <c r="F138" s="211" t="str">
        <f xml:space="preserve"> IF(InpOverride!F138 = 0, F_Inputs!F138, InpOverride!F138)</f>
        <v/>
      </c>
      <c r="G138" s="211">
        <f xml:space="preserve"> IF(InpOverride!G138 = 0, F_Inputs!G138, InpOverride!G138)</f>
        <v>0</v>
      </c>
    </row>
    <row r="139" spans="1:7">
      <c r="A139" s="263" t="str">
        <f xml:space="preserve"> F_Inputs!A139</f>
        <v>TMS</v>
      </c>
      <c r="B139" s="263" t="str">
        <f xml:space="preserve"> F_Inputs!B139</f>
        <v>PD11_11ADDN1_PR24</v>
      </c>
      <c r="C139" s="178" t="str">
        <f xml:space="preserve"> F_Inputs!C139</f>
        <v>PR19 reconciliation end-of-period RCV midnight adjustments as at 31 March 2025 - PR19 ODI RCV adjustment in 2017-18 FYA (CPIH deflated) prices - Additional Control 1</v>
      </c>
      <c r="D139" s="178" t="str">
        <f xml:space="preserve"> F_Inputs!D139</f>
        <v>£m</v>
      </c>
      <c r="E139" s="178" t="str">
        <f xml:space="preserve"> F_Inputs!E139</f>
        <v>Price Review 2024</v>
      </c>
      <c r="F139" s="211" t="str">
        <f xml:space="preserve"> IF(InpOverride!F139 = 0, F_Inputs!F139, InpOverride!F139)</f>
        <v/>
      </c>
      <c r="G139" s="211">
        <f xml:space="preserve"> IF(InpOverride!G139 = 0, F_Inputs!G139, InpOverride!G139)</f>
        <v>0</v>
      </c>
    </row>
    <row r="140" spans="1:7">
      <c r="A140" s="263" t="str">
        <f xml:space="preserve"> F_Inputs!A140</f>
        <v>TMS</v>
      </c>
      <c r="B140" s="263" t="str">
        <f xml:space="preserve"> F_Inputs!B140</f>
        <v>PD11_11ADDN2_PR24</v>
      </c>
      <c r="C140" s="178" t="str">
        <f xml:space="preserve"> F_Inputs!C140</f>
        <v>PR19 reconciliation end-of-period RCV midnight adjustments as at 31 March 2025 - PR19 ODI RCV adjustment in 2017-18 FYA (CPIH deflated) prices - Additional Control 2</v>
      </c>
      <c r="D140" s="178" t="str">
        <f xml:space="preserve"> F_Inputs!D140</f>
        <v>£m</v>
      </c>
      <c r="E140" s="178" t="str">
        <f xml:space="preserve"> F_Inputs!E140</f>
        <v>Price Review 2024</v>
      </c>
      <c r="F140" s="211" t="str">
        <f xml:space="preserve"> IF(InpOverride!F140 = 0, F_Inputs!F140, InpOverride!F140)</f>
        <v/>
      </c>
      <c r="G140" s="211">
        <f xml:space="preserve"> IF(InpOverride!G140 = 0, F_Inputs!G140, InpOverride!G140)</f>
        <v>0</v>
      </c>
    </row>
    <row r="141" spans="1:7">
      <c r="A141" s="263" t="str">
        <f xml:space="preserve"> F_Inputs!A141</f>
        <v>TMS</v>
      </c>
      <c r="B141" s="263" t="str">
        <f xml:space="preserve"> F_Inputs!B141</f>
        <v>PD11_11TOT_PR24</v>
      </c>
      <c r="C141" s="178" t="str">
        <f xml:space="preserve"> F_Inputs!C141</f>
        <v>PR19 reconciliation end-of-period RCV midnight adjustments as at 31 March 2025 - PR19 ODI RCV adjustment in 2017-18 FYA (CPIH deflated) prices - Total</v>
      </c>
      <c r="D141" s="178" t="str">
        <f xml:space="preserve"> F_Inputs!D141</f>
        <v>£m</v>
      </c>
      <c r="E141" s="178" t="str">
        <f xml:space="preserve"> F_Inputs!E141</f>
        <v>Price Review 2024</v>
      </c>
      <c r="F141" s="211" t="str">
        <f xml:space="preserve"> IF(InpOverride!F141 = 0, F_Inputs!F141, InpOverride!F141)</f>
        <v/>
      </c>
      <c r="G141" s="211">
        <f xml:space="preserve"> IF(InpOverride!G141 = 0, F_Inputs!G141, InpOverride!G141)</f>
        <v>0</v>
      </c>
    </row>
    <row r="142" spans="1:7">
      <c r="A142" s="263" t="str">
        <f xml:space="preserve"> F_Inputs!A142</f>
        <v>TMS</v>
      </c>
      <c r="B142" s="263" t="str">
        <f xml:space="preserve"> F_Inputs!B142</f>
        <v>PD11_12WR_PR24</v>
      </c>
      <c r="C142" s="178" t="str">
        <f xml:space="preserve"> F_Inputs!C142</f>
        <v>PR19 reconciliation end-of-period RCV midnight adjustments as at 31 March 2025 - PR19 WINEP / NEP RCV adjustment in 2017-18 FYA (CPIH deflated) prices - Water resources</v>
      </c>
      <c r="D142" s="178" t="str">
        <f xml:space="preserve"> F_Inputs!D142</f>
        <v>£m</v>
      </c>
      <c r="E142" s="178" t="str">
        <f xml:space="preserve"> F_Inputs!E142</f>
        <v>Price Review 2024</v>
      </c>
      <c r="F142" s="211" t="str">
        <f xml:space="preserve"> IF(InpOverride!F142 = 0, F_Inputs!F142, InpOverride!F142)</f>
        <v/>
      </c>
      <c r="G142" s="211">
        <f xml:space="preserve"> IF(InpOverride!G142 = 0, F_Inputs!G142, InpOverride!G142)</f>
        <v>-73.680999999999997</v>
      </c>
    </row>
    <row r="143" spans="1:7">
      <c r="A143" s="263" t="str">
        <f xml:space="preserve"> F_Inputs!A143</f>
        <v>TMS</v>
      </c>
      <c r="B143" s="263" t="str">
        <f xml:space="preserve"> F_Inputs!B143</f>
        <v>PD11_12WN_PR24</v>
      </c>
      <c r="C143" s="178" t="str">
        <f xml:space="preserve"> F_Inputs!C143</f>
        <v>PR19 reconciliation end-of-period RCV midnight adjustments as at 31 March 2025 - PR19 WINEP / NEP RCV adjustment in 2017-18 FYA (CPIH deflated) prices - Water Network+</v>
      </c>
      <c r="D143" s="178" t="str">
        <f xml:space="preserve"> F_Inputs!D143</f>
        <v>£m</v>
      </c>
      <c r="E143" s="178" t="str">
        <f xml:space="preserve"> F_Inputs!E143</f>
        <v>Price Review 2024</v>
      </c>
      <c r="F143" s="211" t="str">
        <f xml:space="preserve"> IF(InpOverride!F143 = 0, F_Inputs!F143, InpOverride!F143)</f>
        <v/>
      </c>
      <c r="G143" s="211">
        <f xml:space="preserve"> IF(InpOverride!G143 = 0, F_Inputs!G143, InpOverride!G143)</f>
        <v>0</v>
      </c>
    </row>
    <row r="144" spans="1:7">
      <c r="A144" s="263" t="str">
        <f xml:space="preserve"> F_Inputs!A144</f>
        <v>TMS</v>
      </c>
      <c r="B144" s="263" t="str">
        <f xml:space="preserve"> F_Inputs!B144</f>
        <v>PD11_12WWN_PR24</v>
      </c>
      <c r="C144" s="178" t="str">
        <f xml:space="preserve"> F_Inputs!C144</f>
        <v>PR19 reconciliation end-of-period RCV midnight adjustments as at 31 March 2025 - PR19 WINEP / NEP RCV adjustment in 2017-18 FYA (CPIH deflated) prices - Wastewater Network+</v>
      </c>
      <c r="D144" s="178" t="str">
        <f xml:space="preserve"> F_Inputs!D144</f>
        <v>£m</v>
      </c>
      <c r="E144" s="178" t="str">
        <f xml:space="preserve"> F_Inputs!E144</f>
        <v>Price Review 2024</v>
      </c>
      <c r="F144" s="211" t="str">
        <f xml:space="preserve"> IF(InpOverride!F144 = 0, F_Inputs!F144, InpOverride!F144)</f>
        <v/>
      </c>
      <c r="G144" s="211">
        <f xml:space="preserve"> IF(InpOverride!G144 = 0, F_Inputs!G144, InpOverride!G144)</f>
        <v>37.268000000000001</v>
      </c>
    </row>
    <row r="145" spans="1:7">
      <c r="A145" s="263" t="str">
        <f xml:space="preserve"> F_Inputs!A145</f>
        <v>TMS</v>
      </c>
      <c r="B145" s="263" t="str">
        <f xml:space="preserve"> F_Inputs!B145</f>
        <v>PD11_12BIO_PR24</v>
      </c>
      <c r="C145" s="178" t="str">
        <f xml:space="preserve"> F_Inputs!C145</f>
        <v>PR19 reconciliation end-of-period RCV midnight adjustments as at 31 March 2025 - PR19 WINEP / NEP RCV adjustment in 2017-18 FYA (CPIH deflated) prices - Bioresources</v>
      </c>
      <c r="D145" s="178" t="str">
        <f xml:space="preserve"> F_Inputs!D145</f>
        <v>£m</v>
      </c>
      <c r="E145" s="178" t="str">
        <f xml:space="preserve"> F_Inputs!E145</f>
        <v>Price Review 2024</v>
      </c>
      <c r="F145" s="211" t="str">
        <f xml:space="preserve"> IF(InpOverride!F145 = 0, F_Inputs!F145, InpOverride!F145)</f>
        <v/>
      </c>
      <c r="G145" s="211">
        <f xml:space="preserve"> IF(InpOverride!G145 = 0, F_Inputs!G145, InpOverride!G145)</f>
        <v>0</v>
      </c>
    </row>
    <row r="146" spans="1:7">
      <c r="A146" s="263" t="str">
        <f xml:space="preserve"> F_Inputs!A146</f>
        <v>TMS</v>
      </c>
      <c r="B146" s="263" t="str">
        <f xml:space="preserve"> F_Inputs!B146</f>
        <v>PD11_12ADDN1_PR24</v>
      </c>
      <c r="C146" s="178" t="str">
        <f xml:space="preserve"> F_Inputs!C146</f>
        <v>PR19 reconciliation end-of-period RCV midnight adjustments as at 31 March 2025 - PR19 WINEP / NEP RCV adjustment in 2017-18 FYA (CPIH deflated) prices - Additional Control 1</v>
      </c>
      <c r="D146" s="178" t="str">
        <f xml:space="preserve"> F_Inputs!D146</f>
        <v>£m</v>
      </c>
      <c r="E146" s="178" t="str">
        <f xml:space="preserve"> F_Inputs!E146</f>
        <v>Price Review 2024</v>
      </c>
      <c r="F146" s="211" t="str">
        <f xml:space="preserve"> IF(InpOverride!F146 = 0, F_Inputs!F146, InpOverride!F146)</f>
        <v/>
      </c>
      <c r="G146" s="211">
        <f xml:space="preserve"> IF(InpOverride!G146 = 0, F_Inputs!G146, InpOverride!G146)</f>
        <v>0</v>
      </c>
    </row>
    <row r="147" spans="1:7">
      <c r="A147" s="263" t="str">
        <f xml:space="preserve"> F_Inputs!A147</f>
        <v>TMS</v>
      </c>
      <c r="B147" s="263" t="str">
        <f xml:space="preserve"> F_Inputs!B147</f>
        <v>PD11_12ADDN2_PR24</v>
      </c>
      <c r="C147" s="178" t="str">
        <f xml:space="preserve"> F_Inputs!C147</f>
        <v>PR19 reconciliation end-of-period RCV midnight adjustments as at 31 March 2025 - PR19 WINEP / NEP RCV adjustment in 2017-18 FYA (CPIH deflated) prices - Additional Control 2</v>
      </c>
      <c r="D147" s="178" t="str">
        <f xml:space="preserve"> F_Inputs!D147</f>
        <v>£m</v>
      </c>
      <c r="E147" s="178" t="str">
        <f xml:space="preserve"> F_Inputs!E147</f>
        <v>Price Review 2024</v>
      </c>
      <c r="F147" s="211" t="str">
        <f xml:space="preserve"> IF(InpOverride!F147 = 0, F_Inputs!F147, InpOverride!F147)</f>
        <v/>
      </c>
      <c r="G147" s="211">
        <f xml:space="preserve"> IF(InpOverride!G147 = 0, F_Inputs!G147, InpOverride!G147)</f>
        <v>0</v>
      </c>
    </row>
    <row r="148" spans="1:7">
      <c r="A148" s="263" t="str">
        <f xml:space="preserve"> F_Inputs!A148</f>
        <v>TMS</v>
      </c>
      <c r="B148" s="263" t="str">
        <f xml:space="preserve"> F_Inputs!B148</f>
        <v>PD11_12TOT_PR24</v>
      </c>
      <c r="C148" s="178" t="str">
        <f xml:space="preserve"> F_Inputs!C148</f>
        <v>PR19 reconciliation end-of-period RCV midnight adjustments as at 31 March 2025 - PR19 WINEP / NEP RCV adjustment in 2017-18 FYA (CPIH deflated) prices - Total</v>
      </c>
      <c r="D148" s="178" t="str">
        <f xml:space="preserve"> F_Inputs!D148</f>
        <v>£m</v>
      </c>
      <c r="E148" s="178" t="str">
        <f xml:space="preserve"> F_Inputs!E148</f>
        <v>Price Review 2024</v>
      </c>
      <c r="F148" s="211" t="str">
        <f xml:space="preserve"> IF(InpOverride!F148 = 0, F_Inputs!F148, InpOverride!F148)</f>
        <v/>
      </c>
      <c r="G148" s="211">
        <f xml:space="preserve"> IF(InpOverride!G148 = 0, F_Inputs!G148, InpOverride!G148)</f>
        <v>-36.412999999999997</v>
      </c>
    </row>
    <row r="149" spans="1:7">
      <c r="A149" s="263" t="str">
        <f xml:space="preserve"> F_Inputs!A149</f>
        <v>TMS</v>
      </c>
      <c r="B149" s="263" t="str">
        <f xml:space="preserve"> F_Inputs!B149</f>
        <v>PD11_13WR_PR24</v>
      </c>
      <c r="C149" s="178" t="str">
        <f xml:space="preserve"> F_Inputs!C149</f>
        <v>PR19 reconciliation end-of-period RCV midnight adjustments as at 31 March 2025 - PR19 Costs reconciliation RCV adjustment in 2017-18 FYA (CPIH deflated) prices - Water resources</v>
      </c>
      <c r="D149" s="178" t="str">
        <f xml:space="preserve"> F_Inputs!D149</f>
        <v>£m</v>
      </c>
      <c r="E149" s="178" t="str">
        <f xml:space="preserve"> F_Inputs!E149</f>
        <v>Price Review 2024</v>
      </c>
      <c r="F149" s="211" t="str">
        <f xml:space="preserve"> IF(InpOverride!F149 = 0, F_Inputs!F149, InpOverride!F149)</f>
        <v/>
      </c>
      <c r="G149" s="211">
        <f xml:space="preserve"> IF(InpOverride!G149 = 0, F_Inputs!G149, InpOverride!G149)</f>
        <v>13.048</v>
      </c>
    </row>
    <row r="150" spans="1:7">
      <c r="A150" s="263" t="str">
        <f xml:space="preserve"> F_Inputs!A150</f>
        <v>TMS</v>
      </c>
      <c r="B150" s="263" t="str">
        <f xml:space="preserve"> F_Inputs!B150</f>
        <v>PD11_13WN_PR24</v>
      </c>
      <c r="C150" s="178" t="str">
        <f xml:space="preserve"> F_Inputs!C150</f>
        <v>PR19 reconciliation end-of-period RCV midnight adjustments as at 31 March 2025 - PR19 Costs reconciliation RCV adjustment in 2017-18 FYA (CPIH deflated) prices - Water Network+</v>
      </c>
      <c r="D150" s="178" t="str">
        <f xml:space="preserve"> F_Inputs!D150</f>
        <v>£m</v>
      </c>
      <c r="E150" s="178" t="str">
        <f xml:space="preserve"> F_Inputs!E150</f>
        <v>Price Review 2024</v>
      </c>
      <c r="F150" s="211" t="str">
        <f xml:space="preserve"> IF(InpOverride!F150 = 0, F_Inputs!F150, InpOverride!F150)</f>
        <v/>
      </c>
      <c r="G150" s="211">
        <f xml:space="preserve"> IF(InpOverride!G150 = 0, F_Inputs!G150, InpOverride!G150)</f>
        <v>9.6340000000000003</v>
      </c>
    </row>
    <row r="151" spans="1:7">
      <c r="A151" s="263" t="str">
        <f xml:space="preserve"> F_Inputs!A151</f>
        <v>TMS</v>
      </c>
      <c r="B151" s="263" t="str">
        <f xml:space="preserve"> F_Inputs!B151</f>
        <v>PD11_13WWN_PR24</v>
      </c>
      <c r="C151" s="178" t="str">
        <f xml:space="preserve"> F_Inputs!C151</f>
        <v>PR19 reconciliation end-of-period RCV midnight adjustments as at 31 March 2025 - PR19 Costs reconciliation RCV adjustment in 2017-18 FYA (CPIH deflated) prices - Wastewater Network+</v>
      </c>
      <c r="D151" s="178" t="str">
        <f xml:space="preserve"> F_Inputs!D151</f>
        <v>£m</v>
      </c>
      <c r="E151" s="178" t="str">
        <f xml:space="preserve"> F_Inputs!E151</f>
        <v>Price Review 2024</v>
      </c>
      <c r="F151" s="211" t="str">
        <f xml:space="preserve"> IF(InpOverride!F151 = 0, F_Inputs!F151, InpOverride!F151)</f>
        <v/>
      </c>
      <c r="G151" s="211">
        <f xml:space="preserve"> IF(InpOverride!G151 = 0, F_Inputs!G151, InpOverride!G151)</f>
        <v>-14.422000000000001</v>
      </c>
    </row>
    <row r="152" spans="1:7">
      <c r="A152" s="263" t="str">
        <f xml:space="preserve"> F_Inputs!A152</f>
        <v>TMS</v>
      </c>
      <c r="B152" s="263" t="str">
        <f xml:space="preserve"> F_Inputs!B152</f>
        <v>PD11_13BIO_PR24</v>
      </c>
      <c r="C152" s="178" t="str">
        <f xml:space="preserve"> F_Inputs!C152</f>
        <v>PR19 reconciliation end-of-period RCV midnight adjustments as at 31 March 2025 - PR19 Costs reconciliation RCV adjustment in 2017-18 FYA (CPIH deflated) prices - Bioresources</v>
      </c>
      <c r="D152" s="178" t="str">
        <f xml:space="preserve"> F_Inputs!D152</f>
        <v>£m</v>
      </c>
      <c r="E152" s="178" t="str">
        <f xml:space="preserve"> F_Inputs!E152</f>
        <v>Price Review 2024</v>
      </c>
      <c r="F152" s="211" t="str">
        <f xml:space="preserve"> IF(InpOverride!F152 = 0, F_Inputs!F152, InpOverride!F152)</f>
        <v/>
      </c>
      <c r="G152" s="211">
        <f xml:space="preserve"> IF(InpOverride!G152 = 0, F_Inputs!G152, InpOverride!G152)</f>
        <v>-11.616</v>
      </c>
    </row>
    <row r="153" spans="1:7">
      <c r="A153" s="263" t="str">
        <f xml:space="preserve"> F_Inputs!A153</f>
        <v>TMS</v>
      </c>
      <c r="B153" s="263" t="str">
        <f xml:space="preserve"> F_Inputs!B153</f>
        <v>PD11_13ADDN1_PR24</v>
      </c>
      <c r="C153" s="178" t="str">
        <f xml:space="preserve"> F_Inputs!C153</f>
        <v>PR19 reconciliation end-of-period RCV midnight adjustments as at 31 March 2025 - PR19 Costs reconciliation RCV adjustment in 2017-18 FYA (CPIH deflated) prices - Additional Control 1</v>
      </c>
      <c r="D153" s="178" t="str">
        <f xml:space="preserve"> F_Inputs!D153</f>
        <v>£m</v>
      </c>
      <c r="E153" s="178" t="str">
        <f xml:space="preserve"> F_Inputs!E153</f>
        <v>Price Review 2024</v>
      </c>
      <c r="F153" s="211" t="str">
        <f xml:space="preserve"> IF(InpOverride!F153 = 0, F_Inputs!F153, InpOverride!F153)</f>
        <v/>
      </c>
      <c r="G153" s="211">
        <f xml:space="preserve"> IF(InpOverride!G153 = 0, F_Inputs!G153, InpOverride!G153)</f>
        <v>2.2189999999999999</v>
      </c>
    </row>
    <row r="154" spans="1:7">
      <c r="A154" s="263" t="str">
        <f xml:space="preserve"> F_Inputs!A154</f>
        <v>TMS</v>
      </c>
      <c r="B154" s="263" t="str">
        <f xml:space="preserve"> F_Inputs!B154</f>
        <v>PD11_13ADDN2_PR24</v>
      </c>
      <c r="C154" s="178" t="str">
        <f xml:space="preserve"> F_Inputs!C154</f>
        <v>PR19 reconciliation end-of-period RCV midnight adjustments as at 31 March 2025 - PR19 Costs reconciliation RCV adjustment in 2017-18 FYA (CPIH deflated) prices - Additional Control 2</v>
      </c>
      <c r="D154" s="178" t="str">
        <f xml:space="preserve"> F_Inputs!D154</f>
        <v>£m</v>
      </c>
      <c r="E154" s="178" t="str">
        <f xml:space="preserve"> F_Inputs!E154</f>
        <v>Price Review 2024</v>
      </c>
      <c r="F154" s="211" t="str">
        <f xml:space="preserve"> IF(InpOverride!F154 = 0, F_Inputs!F154, InpOverride!F154)</f>
        <v/>
      </c>
      <c r="G154" s="211">
        <f xml:space="preserve"> IF(InpOverride!G154 = 0, F_Inputs!G154, InpOverride!G154)</f>
        <v>0</v>
      </c>
    </row>
    <row r="155" spans="1:7">
      <c r="A155" s="263" t="str">
        <f xml:space="preserve"> F_Inputs!A155</f>
        <v>TMS</v>
      </c>
      <c r="B155" s="263" t="str">
        <f xml:space="preserve"> F_Inputs!B155</f>
        <v>PD11_13TOT_PR24</v>
      </c>
      <c r="C155" s="178" t="str">
        <f xml:space="preserve"> F_Inputs!C155</f>
        <v>PR19 reconciliation end-of-period RCV midnight adjustments as at 31 March 2025 - PR19 Costs reconciliation RCV adjustment in 2017-18 FYA (CPIH deflated) prices - Total</v>
      </c>
      <c r="D155" s="178" t="str">
        <f xml:space="preserve"> F_Inputs!D155</f>
        <v>£m</v>
      </c>
      <c r="E155" s="178" t="str">
        <f xml:space="preserve"> F_Inputs!E155</f>
        <v>Price Review 2024</v>
      </c>
      <c r="F155" s="211" t="str">
        <f xml:space="preserve"> IF(InpOverride!F155 = 0, F_Inputs!F155, InpOverride!F155)</f>
        <v/>
      </c>
      <c r="G155" s="211">
        <f xml:space="preserve"> IF(InpOverride!G155 = 0, F_Inputs!G155, InpOverride!G155)</f>
        <v>-1.136999999999998</v>
      </c>
    </row>
    <row r="156" spans="1:7">
      <c r="A156" s="263" t="str">
        <f xml:space="preserve"> F_Inputs!A156</f>
        <v>TMS</v>
      </c>
      <c r="B156" s="263" t="str">
        <f xml:space="preserve"> F_Inputs!B156</f>
        <v>PD11_14WR_PR24</v>
      </c>
      <c r="C156" s="178" t="str">
        <f xml:space="preserve"> F_Inputs!C156</f>
        <v>PR19 reconciliation end-of-period RCV midnight adjustments as at 31 March 2025 - PR19 Land sales RCV adjustment in 2017-18 FYA (CPIH deflated) prices - Water resources</v>
      </c>
      <c r="D156" s="178" t="str">
        <f xml:space="preserve"> F_Inputs!D156</f>
        <v>£m</v>
      </c>
      <c r="E156" s="178" t="str">
        <f xml:space="preserve"> F_Inputs!E156</f>
        <v>Price Review 2024</v>
      </c>
      <c r="F156" s="211" t="str">
        <f xml:space="preserve"> IF(InpOverride!F156 = 0, F_Inputs!F156, InpOverride!F156)</f>
        <v/>
      </c>
      <c r="G156" s="211">
        <f xml:space="preserve"> IF(InpOverride!G156 = 0, F_Inputs!G156, InpOverride!G156)</f>
        <v>-1.321929948050738</v>
      </c>
    </row>
    <row r="157" spans="1:7">
      <c r="A157" s="263" t="str">
        <f xml:space="preserve"> F_Inputs!A157</f>
        <v>TMS</v>
      </c>
      <c r="B157" s="263" t="str">
        <f xml:space="preserve"> F_Inputs!B157</f>
        <v>PD11_14WN_PR24</v>
      </c>
      <c r="C157" s="178" t="str">
        <f xml:space="preserve"> F_Inputs!C157</f>
        <v>PR19 reconciliation end-of-period RCV midnight adjustments as at 31 March 2025 - PR19 Land sales RCV adjustment in 2017-18 FYA (CPIH deflated) prices - Water Network+</v>
      </c>
      <c r="D157" s="178" t="str">
        <f xml:space="preserve"> F_Inputs!D157</f>
        <v>£m</v>
      </c>
      <c r="E157" s="178" t="str">
        <f xml:space="preserve"> F_Inputs!E157</f>
        <v>Price Review 2024</v>
      </c>
      <c r="F157" s="211" t="str">
        <f xml:space="preserve"> IF(InpOverride!F157 = 0, F_Inputs!F157, InpOverride!F157)</f>
        <v/>
      </c>
      <c r="G157" s="211">
        <f xml:space="preserve"> IF(InpOverride!G157 = 0, F_Inputs!G157, InpOverride!G157)</f>
        <v>-1.478238491540383</v>
      </c>
    </row>
    <row r="158" spans="1:7">
      <c r="A158" s="263" t="str">
        <f xml:space="preserve"> F_Inputs!A158</f>
        <v>TMS</v>
      </c>
      <c r="B158" s="263" t="str">
        <f xml:space="preserve"> F_Inputs!B158</f>
        <v>PD11_14WWN_PR24</v>
      </c>
      <c r="C158" s="178" t="str">
        <f xml:space="preserve"> F_Inputs!C158</f>
        <v>PR19 reconciliation end-of-period RCV midnight adjustments as at 31 March 2025 - PR19 Land sales RCV adjustment in 2017-18 FYA (CPIH deflated) prices - Wastewater Network+</v>
      </c>
      <c r="D158" s="178" t="str">
        <f xml:space="preserve"> F_Inputs!D158</f>
        <v>£m</v>
      </c>
      <c r="E158" s="178" t="str">
        <f xml:space="preserve"> F_Inputs!E158</f>
        <v>Price Review 2024</v>
      </c>
      <c r="F158" s="211" t="str">
        <f xml:space="preserve"> IF(InpOverride!F158 = 0, F_Inputs!F158, InpOverride!F158)</f>
        <v/>
      </c>
      <c r="G158" s="211">
        <f xml:space="preserve"> IF(InpOverride!G158 = 0, F_Inputs!G158, InpOverride!G158)</f>
        <v>-7.0643790764752996</v>
      </c>
    </row>
    <row r="159" spans="1:7">
      <c r="A159" s="263" t="str">
        <f xml:space="preserve"> F_Inputs!A159</f>
        <v>TMS</v>
      </c>
      <c r="B159" s="263" t="str">
        <f xml:space="preserve"> F_Inputs!B159</f>
        <v>PD11_14ADDN1_PR24</v>
      </c>
      <c r="C159" s="178" t="str">
        <f xml:space="preserve"> F_Inputs!C159</f>
        <v>PR19 reconciliation end-of-period RCV midnight adjustments as at 31 March 2025 - PR19 Land sales RCV adjustment in 2017-18 FYA (CPIH deflated) prices - Additional Control 1</v>
      </c>
      <c r="D159" s="178" t="str">
        <f xml:space="preserve"> F_Inputs!D159</f>
        <v>£m</v>
      </c>
      <c r="E159" s="178" t="str">
        <f xml:space="preserve"> F_Inputs!E159</f>
        <v>Price Review 2024</v>
      </c>
      <c r="F159" s="211" t="str">
        <f xml:space="preserve"> IF(InpOverride!F159 = 0, F_Inputs!F159, InpOverride!F159)</f>
        <v/>
      </c>
      <c r="G159" s="211">
        <f xml:space="preserve"> IF(InpOverride!G159 = 0, F_Inputs!G159, InpOverride!G159)</f>
        <v>349.62038176648542</v>
      </c>
    </row>
    <row r="160" spans="1:7">
      <c r="A160" s="263" t="str">
        <f xml:space="preserve"> F_Inputs!A160</f>
        <v>TMS</v>
      </c>
      <c r="B160" s="263" t="str">
        <f xml:space="preserve"> F_Inputs!B160</f>
        <v>PD11_14ADDN2_PR24</v>
      </c>
      <c r="C160" s="178" t="str">
        <f xml:space="preserve"> F_Inputs!C160</f>
        <v>PR19 reconciliation end-of-period RCV midnight adjustments as at 31 March 2025 - PR19 Land sales RCV adjustment in 2017-18 FYA (CPIH deflated) prices - Additional Control 2</v>
      </c>
      <c r="D160" s="178" t="str">
        <f xml:space="preserve"> F_Inputs!D160</f>
        <v>£m</v>
      </c>
      <c r="E160" s="178" t="str">
        <f xml:space="preserve"> F_Inputs!E160</f>
        <v>Price Review 2024</v>
      </c>
      <c r="F160" s="211" t="str">
        <f xml:space="preserve"> IF(InpOverride!F160 = 0, F_Inputs!F160, InpOverride!F160)</f>
        <v/>
      </c>
      <c r="G160" s="211">
        <f xml:space="preserve"> IF(InpOverride!G160 = 0, F_Inputs!G160, InpOverride!G160)</f>
        <v>0</v>
      </c>
    </row>
    <row r="161" spans="1:7">
      <c r="A161" s="263" t="str">
        <f xml:space="preserve"> F_Inputs!A161</f>
        <v>TMS</v>
      </c>
      <c r="B161" s="263" t="str">
        <f xml:space="preserve"> F_Inputs!B161</f>
        <v>PD11_14TOT_PR24</v>
      </c>
      <c r="C161" s="178" t="str">
        <f xml:space="preserve"> F_Inputs!C161</f>
        <v>PR19 reconciliation end-of-period RCV midnight adjustments as at 31 March 2025 - PR19 Land sales RCV adjustment in 2017-18 FYA (CPIH deflated) prices - Total</v>
      </c>
      <c r="D161" s="178" t="str">
        <f xml:space="preserve"> F_Inputs!D161</f>
        <v>£m</v>
      </c>
      <c r="E161" s="178" t="str">
        <f xml:space="preserve"> F_Inputs!E161</f>
        <v>Price Review 2024</v>
      </c>
      <c r="F161" s="211" t="str">
        <f xml:space="preserve"> IF(InpOverride!F161 = 0, F_Inputs!F161, InpOverride!F161)</f>
        <v/>
      </c>
      <c r="G161" s="211">
        <f xml:space="preserve"> IF(InpOverride!G161 = 0, F_Inputs!G161, InpOverride!G161)</f>
        <v>339.75583425041901</v>
      </c>
    </row>
    <row r="162" spans="1:7">
      <c r="A162" s="263" t="str">
        <f xml:space="preserve"> F_Inputs!A162</f>
        <v>TMS</v>
      </c>
      <c r="B162" s="263" t="str">
        <f xml:space="preserve"> F_Inputs!B162</f>
        <v>PD11_15WR_PR24</v>
      </c>
      <c r="C162" s="178" t="str">
        <f xml:space="preserve"> F_Inputs!C162</f>
        <v>PR19 reconciliation end-of-period RCV midnight adjustments as at 31 March 2025 - PR19 RPI-CPIH wedge RCV adjustment in 2017-18 FYA (CPIH deflated) prices - Water resources</v>
      </c>
      <c r="D162" s="178" t="str">
        <f xml:space="preserve"> F_Inputs!D162</f>
        <v>£m</v>
      </c>
      <c r="E162" s="178" t="str">
        <f xml:space="preserve"> F_Inputs!E162</f>
        <v>Price Review 2024</v>
      </c>
      <c r="F162" s="211" t="str">
        <f xml:space="preserve"> IF(InpOverride!F162 = 0, F_Inputs!F162, InpOverride!F162)</f>
        <v/>
      </c>
      <c r="G162" s="211">
        <f xml:space="preserve"> IF(InpOverride!G162 = 0, F_Inputs!G162, InpOverride!G162)</f>
        <v>6.2729999999999997</v>
      </c>
    </row>
    <row r="163" spans="1:7">
      <c r="A163" s="263" t="str">
        <f xml:space="preserve"> F_Inputs!A163</f>
        <v>TMS</v>
      </c>
      <c r="B163" s="263" t="str">
        <f xml:space="preserve"> F_Inputs!B163</f>
        <v>PD11_15WN_PR24</v>
      </c>
      <c r="C163" s="178" t="str">
        <f xml:space="preserve"> F_Inputs!C163</f>
        <v>PR19 reconciliation end-of-period RCV midnight adjustments as at 31 March 2025 - PR19 RPI-CPIH wedge RCV adjustment in 2017-18 FYA (CPIH deflated) prices - Water Network+</v>
      </c>
      <c r="D163" s="178" t="str">
        <f xml:space="preserve"> F_Inputs!D163</f>
        <v>£m</v>
      </c>
      <c r="E163" s="178" t="str">
        <f xml:space="preserve"> F_Inputs!E163</f>
        <v>Price Review 2024</v>
      </c>
      <c r="F163" s="211" t="str">
        <f xml:space="preserve"> IF(InpOverride!F163 = 0, F_Inputs!F163, InpOverride!F163)</f>
        <v/>
      </c>
      <c r="G163" s="211">
        <f xml:space="preserve"> IF(InpOverride!G163 = 0, F_Inputs!G163, InpOverride!G163)</f>
        <v>124.681</v>
      </c>
    </row>
    <row r="164" spans="1:7">
      <c r="A164" s="263" t="str">
        <f xml:space="preserve"> F_Inputs!A164</f>
        <v>TMS</v>
      </c>
      <c r="B164" s="263" t="str">
        <f xml:space="preserve"> F_Inputs!B164</f>
        <v>PD11_15WWN_PR24</v>
      </c>
      <c r="C164" s="178" t="str">
        <f xml:space="preserve"> F_Inputs!C164</f>
        <v>PR19 reconciliation end-of-period RCV midnight adjustments as at 31 March 2025 - PR19 RPI-CPIH wedge RCV adjustment in 2017-18 FYA (CPIH deflated) prices - Wastewater Network+</v>
      </c>
      <c r="D164" s="178" t="str">
        <f xml:space="preserve"> F_Inputs!D164</f>
        <v>£m</v>
      </c>
      <c r="E164" s="178" t="str">
        <f xml:space="preserve"> F_Inputs!E164</f>
        <v>Price Review 2024</v>
      </c>
      <c r="F164" s="211" t="str">
        <f xml:space="preserve"> IF(InpOverride!F164 = 0, F_Inputs!F164, InpOverride!F164)</f>
        <v/>
      </c>
      <c r="G164" s="211">
        <f xml:space="preserve"> IF(InpOverride!G164 = 0, F_Inputs!G164, InpOverride!G164)</f>
        <v>99.162000000000006</v>
      </c>
    </row>
    <row r="165" spans="1:7">
      <c r="A165" s="263" t="str">
        <f xml:space="preserve"> F_Inputs!A165</f>
        <v>TMS</v>
      </c>
      <c r="B165" s="263" t="str">
        <f xml:space="preserve"> F_Inputs!B165</f>
        <v>PD11_15BIO_PR24</v>
      </c>
      <c r="C165" s="178" t="str">
        <f xml:space="preserve"> F_Inputs!C165</f>
        <v>PR19 reconciliation end-of-period RCV midnight adjustments as at 31 March 2025 - PR19 RPI-CPIH wedge RCV adjustment in 2017-18 FYA (CPIH deflated) prices - Bioresources</v>
      </c>
      <c r="D165" s="178" t="str">
        <f xml:space="preserve"> F_Inputs!D165</f>
        <v>£m</v>
      </c>
      <c r="E165" s="178" t="str">
        <f xml:space="preserve"> F_Inputs!E165</f>
        <v>Price Review 2024</v>
      </c>
      <c r="F165" s="211" t="str">
        <f xml:space="preserve"> IF(InpOverride!F165 = 0, F_Inputs!F165, InpOverride!F165)</f>
        <v/>
      </c>
      <c r="G165" s="211">
        <f xml:space="preserve"> IF(InpOverride!G165 = 0, F_Inputs!G165, InpOverride!G165)</f>
        <v>31.082999999999998</v>
      </c>
    </row>
    <row r="166" spans="1:7">
      <c r="A166" s="263" t="str">
        <f xml:space="preserve"> F_Inputs!A166</f>
        <v>TMS</v>
      </c>
      <c r="B166" s="263" t="str">
        <f xml:space="preserve"> F_Inputs!B166</f>
        <v>PD11_15ADDN1_PR24</v>
      </c>
      <c r="C166" s="178" t="str">
        <f xml:space="preserve"> F_Inputs!C166</f>
        <v>PR19 reconciliation end-of-period RCV midnight adjustments as at 31 March 2025 - PR19 RPI-CPIH wedge RCV adjustment in 2017-18 FYA (CPIH deflated) prices - Additional Control 1</v>
      </c>
      <c r="D166" s="178" t="str">
        <f xml:space="preserve"> F_Inputs!D166</f>
        <v>£m</v>
      </c>
      <c r="E166" s="178" t="str">
        <f xml:space="preserve"> F_Inputs!E166</f>
        <v>Price Review 2024</v>
      </c>
      <c r="F166" s="211" t="str">
        <f xml:space="preserve"> IF(InpOverride!F166 = 0, F_Inputs!F166, InpOverride!F166)</f>
        <v/>
      </c>
      <c r="G166" s="211">
        <f xml:space="preserve"> IF(InpOverride!G166 = 0, F_Inputs!G166, InpOverride!G166)</f>
        <v>32.692</v>
      </c>
    </row>
    <row r="167" spans="1:7">
      <c r="A167" s="263" t="str">
        <f xml:space="preserve"> F_Inputs!A167</f>
        <v>TMS</v>
      </c>
      <c r="B167" s="263" t="str">
        <f xml:space="preserve"> F_Inputs!B167</f>
        <v>PD11_15ADDN2_PR24</v>
      </c>
      <c r="C167" s="178" t="str">
        <f xml:space="preserve"> F_Inputs!C167</f>
        <v>PR19 reconciliation end-of-period RCV midnight adjustments as at 31 March 2025 - PR19 RPI-CPIH wedge RCV adjustment in 2017-18 FYA (CPIH deflated) prices - Additional Control 2</v>
      </c>
      <c r="D167" s="178" t="str">
        <f xml:space="preserve"> F_Inputs!D167</f>
        <v>£m</v>
      </c>
      <c r="E167" s="178" t="str">
        <f xml:space="preserve"> F_Inputs!E167</f>
        <v>Price Review 2024</v>
      </c>
      <c r="F167" s="211" t="str">
        <f xml:space="preserve"> IF(InpOverride!F167 = 0, F_Inputs!F167, InpOverride!F167)</f>
        <v/>
      </c>
      <c r="G167" s="211">
        <f xml:space="preserve"> IF(InpOverride!G167 = 0, F_Inputs!G167, InpOverride!G167)</f>
        <v>0</v>
      </c>
    </row>
    <row r="168" spans="1:7">
      <c r="A168" s="263" t="str">
        <f xml:space="preserve"> F_Inputs!A168</f>
        <v>TMS</v>
      </c>
      <c r="B168" s="263" t="str">
        <f xml:space="preserve"> F_Inputs!B168</f>
        <v>PD11_15TOT_PR24</v>
      </c>
      <c r="C168" s="178" t="str">
        <f xml:space="preserve"> F_Inputs!C168</f>
        <v>PR19 reconciliation end-of-period RCV midnight adjustments as at 31 March 2025 - PR19 RPI-CPIH wedge RCV adjustment in 2017-18 FYA (CPIH deflated) prices - Total</v>
      </c>
      <c r="D168" s="178" t="str">
        <f xml:space="preserve"> F_Inputs!D168</f>
        <v>£m</v>
      </c>
      <c r="E168" s="178" t="str">
        <f xml:space="preserve"> F_Inputs!E168</f>
        <v>Price Review 2024</v>
      </c>
      <c r="F168" s="211" t="str">
        <f xml:space="preserve"> IF(InpOverride!F168 = 0, F_Inputs!F168, InpOverride!F168)</f>
        <v/>
      </c>
      <c r="G168" s="211">
        <f xml:space="preserve"> IF(InpOverride!G168 = 0, F_Inputs!G168, InpOverride!G168)</f>
        <v>293.89100000000002</v>
      </c>
    </row>
    <row r="169" spans="1:7">
      <c r="A169" s="263" t="str">
        <f xml:space="preserve"> F_Inputs!A169</f>
        <v>TMS</v>
      </c>
      <c r="B169" s="263" t="str">
        <f xml:space="preserve"> F_Inputs!B169</f>
        <v>PD11_16WR_PR24</v>
      </c>
      <c r="C169" s="178" t="str">
        <f xml:space="preserve"> F_Inputs!C169</f>
        <v>PR19 reconciliation end-of-period RCV midnight adjustments as at 31 March 2025 - PR19 Strategic regional water resources RCV adjustment in 2017-18 FYA (CPIH deflated) prices - Water resources</v>
      </c>
      <c r="D169" s="178" t="str">
        <f xml:space="preserve"> F_Inputs!D169</f>
        <v>£m</v>
      </c>
      <c r="E169" s="178" t="str">
        <f xml:space="preserve"> F_Inputs!E169</f>
        <v>Price Review 2024</v>
      </c>
      <c r="F169" s="211" t="str">
        <f xml:space="preserve"> IF(InpOverride!F169 = 0, F_Inputs!F169, InpOverride!F169)</f>
        <v/>
      </c>
      <c r="G169" s="211">
        <f xml:space="preserve"> IF(InpOverride!G169 = 0, F_Inputs!G169, InpOverride!G169)</f>
        <v>-60.75</v>
      </c>
    </row>
    <row r="170" spans="1:7">
      <c r="A170" s="263" t="str">
        <f xml:space="preserve"> F_Inputs!A170</f>
        <v>TMS</v>
      </c>
      <c r="B170" s="263" t="str">
        <f xml:space="preserve"> F_Inputs!B170</f>
        <v>PD11_16WN_PR24</v>
      </c>
      <c r="C170" s="178" t="str">
        <f xml:space="preserve"> F_Inputs!C170</f>
        <v>PR19 reconciliation end-of-period RCV midnight adjustments as at 31 March 2025 - PR19 Strategic regional water resources RCV adjustment in 2017-18 FYA (CPIH deflated) prices - Water Network+</v>
      </c>
      <c r="D170" s="178" t="str">
        <f xml:space="preserve"> F_Inputs!D170</f>
        <v>£m</v>
      </c>
      <c r="E170" s="178" t="str">
        <f xml:space="preserve"> F_Inputs!E170</f>
        <v>Price Review 2024</v>
      </c>
      <c r="F170" s="211" t="str">
        <f xml:space="preserve"> IF(InpOverride!F170 = 0, F_Inputs!F170, InpOverride!F170)</f>
        <v/>
      </c>
      <c r="G170" s="211">
        <f xml:space="preserve"> IF(InpOverride!G170 = 0, F_Inputs!G170, InpOverride!G170)</f>
        <v>0</v>
      </c>
    </row>
    <row r="171" spans="1:7">
      <c r="A171" s="263" t="str">
        <f xml:space="preserve"> F_Inputs!A171</f>
        <v>TMS</v>
      </c>
      <c r="B171" s="263" t="str">
        <f xml:space="preserve"> F_Inputs!B171</f>
        <v>PD11_16TOT_PR24</v>
      </c>
      <c r="C171" s="178" t="str">
        <f xml:space="preserve"> F_Inputs!C171</f>
        <v>PR19 reconciliation end-of-period RCV midnight adjustments as at 31 March 2025 - PR19 Strategic regional water resources RCV adjustment in 2017-18 FYA (CPIH deflated) prices - Total</v>
      </c>
      <c r="D171" s="178" t="str">
        <f xml:space="preserve"> F_Inputs!D171</f>
        <v>£m</v>
      </c>
      <c r="E171" s="178" t="str">
        <f xml:space="preserve"> F_Inputs!E171</f>
        <v>Price Review 2024</v>
      </c>
      <c r="F171" s="211" t="str">
        <f xml:space="preserve"> IF(InpOverride!F171 = 0, F_Inputs!F171, InpOverride!F171)</f>
        <v/>
      </c>
      <c r="G171" s="211">
        <f xml:space="preserve"> IF(InpOverride!G171 = 0, F_Inputs!G171, InpOverride!G171)</f>
        <v>-60.75</v>
      </c>
    </row>
    <row r="172" spans="1:7">
      <c r="A172" s="263" t="str">
        <f xml:space="preserve"> F_Inputs!A172</f>
        <v>TMS</v>
      </c>
      <c r="B172" s="263" t="str">
        <f xml:space="preserve"> F_Inputs!B172</f>
        <v>PD11_17WR_PR24</v>
      </c>
      <c r="C172" s="178" t="str">
        <f xml:space="preserve"> F_Inputs!C172</f>
        <v>PR19 reconciliation end-of-period RCV midnight adjustments as at 31 March 2025 - PR19 Green recovery RCV adjustment in 2017-18 FYA (CPIH deflated) prices - Water resources</v>
      </c>
      <c r="D172" s="178" t="str">
        <f xml:space="preserve"> F_Inputs!D172</f>
        <v>£m</v>
      </c>
      <c r="E172" s="178" t="str">
        <f xml:space="preserve"> F_Inputs!E172</f>
        <v>Price Review 2024</v>
      </c>
      <c r="F172" s="211" t="str">
        <f xml:space="preserve"> IF(InpOverride!F172 = 0, F_Inputs!F172, InpOverride!F172)</f>
        <v/>
      </c>
      <c r="G172" s="211">
        <f xml:space="preserve"> IF(InpOverride!G172 = 0, F_Inputs!G172, InpOverride!G172)</f>
        <v>0</v>
      </c>
    </row>
    <row r="173" spans="1:7">
      <c r="A173" s="263" t="str">
        <f xml:space="preserve"> F_Inputs!A173</f>
        <v>TMS</v>
      </c>
      <c r="B173" s="263" t="str">
        <f xml:space="preserve"> F_Inputs!B173</f>
        <v>PD11_17WN_PR24</v>
      </c>
      <c r="C173" s="178" t="str">
        <f xml:space="preserve"> F_Inputs!C173</f>
        <v>PR19 reconciliation end-of-period RCV midnight adjustments as at 31 March 2025 - PR19 Green recovery RCV adjustment in 2017-18 FYA (CPIH deflated) prices - Water Network+</v>
      </c>
      <c r="D173" s="178" t="str">
        <f xml:space="preserve"> F_Inputs!D173</f>
        <v>£m</v>
      </c>
      <c r="E173" s="178" t="str">
        <f xml:space="preserve"> F_Inputs!E173</f>
        <v>Price Review 2024</v>
      </c>
      <c r="F173" s="211" t="str">
        <f xml:space="preserve"> IF(InpOverride!F173 = 0, F_Inputs!F173, InpOverride!F173)</f>
        <v/>
      </c>
      <c r="G173" s="211">
        <f xml:space="preserve"> IF(InpOverride!G173 = 0, F_Inputs!G173, InpOverride!G173)</f>
        <v>74.093999999999994</v>
      </c>
    </row>
    <row r="174" spans="1:7">
      <c r="A174" s="263" t="str">
        <f xml:space="preserve"> F_Inputs!A174</f>
        <v>TMS</v>
      </c>
      <c r="B174" s="263" t="str">
        <f xml:space="preserve"> F_Inputs!B174</f>
        <v>PD11_17WWN_PR24</v>
      </c>
      <c r="C174" s="178" t="str">
        <f xml:space="preserve"> F_Inputs!C174</f>
        <v>PR19 reconciliation end-of-period RCV midnight adjustments as at 31 March 2025 - PR19 Green recovery RCV adjustment in 2017-18 FYA (CPIH deflated) prices - Wastewater Network+</v>
      </c>
      <c r="D174" s="178" t="str">
        <f xml:space="preserve"> F_Inputs!D174</f>
        <v>£m</v>
      </c>
      <c r="E174" s="178" t="str">
        <f xml:space="preserve"> F_Inputs!E174</f>
        <v>Price Review 2024</v>
      </c>
      <c r="F174" s="211" t="str">
        <f xml:space="preserve"> IF(InpOverride!F174 = 0, F_Inputs!F174, InpOverride!F174)</f>
        <v/>
      </c>
      <c r="G174" s="211">
        <f xml:space="preserve"> IF(InpOverride!G174 = 0, F_Inputs!G174, InpOverride!G174)</f>
        <v>0</v>
      </c>
    </row>
    <row r="175" spans="1:7">
      <c r="A175" s="263" t="str">
        <f xml:space="preserve"> F_Inputs!A175</f>
        <v>TMS</v>
      </c>
      <c r="B175" s="263" t="str">
        <f xml:space="preserve"> F_Inputs!B175</f>
        <v>PD11_17BIO_PR24</v>
      </c>
      <c r="C175" s="178" t="str">
        <f xml:space="preserve"> F_Inputs!C175</f>
        <v>PR19 reconciliation end-of-period RCV midnight adjustments as at 31 March 2025 - PR19 Green recovery RCV adjustment in 2017-18 FYA (CPIH deflated) prices - Bioresources</v>
      </c>
      <c r="D175" s="178" t="str">
        <f xml:space="preserve"> F_Inputs!D175</f>
        <v>£m</v>
      </c>
      <c r="E175" s="178" t="str">
        <f xml:space="preserve"> F_Inputs!E175</f>
        <v>Price Review 2024</v>
      </c>
      <c r="F175" s="211" t="str">
        <f xml:space="preserve"> IF(InpOverride!F175 = 0, F_Inputs!F175, InpOverride!F175)</f>
        <v/>
      </c>
      <c r="G175" s="211">
        <f xml:space="preserve"> IF(InpOverride!G175 = 0, F_Inputs!G175, InpOverride!G175)</f>
        <v>0</v>
      </c>
    </row>
    <row r="176" spans="1:7">
      <c r="A176" s="263" t="str">
        <f xml:space="preserve"> F_Inputs!A176</f>
        <v>TMS</v>
      </c>
      <c r="B176" s="263" t="str">
        <f xml:space="preserve"> F_Inputs!B176</f>
        <v>PD11_17TOT_PR24</v>
      </c>
      <c r="C176" s="178" t="str">
        <f xml:space="preserve"> F_Inputs!C176</f>
        <v>PR19 reconciliation end-of-period RCV midnight adjustments as at 31 March 2025 - PR19 Green recovery RCV adjustment in 2017-18 FYA (CPIH deflated) prices - Total</v>
      </c>
      <c r="D176" s="178" t="str">
        <f xml:space="preserve"> F_Inputs!D176</f>
        <v>£m</v>
      </c>
      <c r="E176" s="178" t="str">
        <f xml:space="preserve"> F_Inputs!E176</f>
        <v>Price Review 2024</v>
      </c>
      <c r="F176" s="211" t="str">
        <f xml:space="preserve"> IF(InpOverride!F176 = 0, F_Inputs!F176, InpOverride!F176)</f>
        <v/>
      </c>
      <c r="G176" s="211">
        <f xml:space="preserve"> IF(InpOverride!G176 = 0, F_Inputs!G176, InpOverride!G176)</f>
        <v>74.093999999999994</v>
      </c>
    </row>
    <row r="177" spans="1:7">
      <c r="A177" s="263" t="str">
        <f xml:space="preserve"> F_Inputs!A177</f>
        <v>TMS</v>
      </c>
      <c r="B177" s="263" t="str">
        <f xml:space="preserve"> F_Inputs!B177</f>
        <v>PD11_18ADDN1_PR24</v>
      </c>
      <c r="C177" s="178" t="str">
        <f xml:space="preserve"> F_Inputs!C177</f>
        <v>PR19 reconciliation end-of-period RCV midnight adjustments as at 31 March 2025 - PR19 Havant Thicket activities RCV adjustment in 2017-18 FYA (CPIH deflated) prices - Additional Control 1</v>
      </c>
      <c r="D177" s="178" t="str">
        <f xml:space="preserve"> F_Inputs!D177</f>
        <v>£m</v>
      </c>
      <c r="E177" s="178" t="str">
        <f xml:space="preserve"> F_Inputs!E177</f>
        <v>Price Review 2024</v>
      </c>
      <c r="F177" s="211" t="str">
        <f xml:space="preserve"> IF(InpOverride!F177 = 0, F_Inputs!F177, InpOverride!F177)</f>
        <v/>
      </c>
      <c r="G177" s="211">
        <f xml:space="preserve"> IF(InpOverride!G177 = 0, F_Inputs!G177, InpOverride!G177)</f>
        <v>0</v>
      </c>
    </row>
    <row r="178" spans="1:7">
      <c r="A178" s="263" t="str">
        <f xml:space="preserve"> F_Inputs!A178</f>
        <v>TMS</v>
      </c>
      <c r="B178" s="263" t="str">
        <f xml:space="preserve"> F_Inputs!B178</f>
        <v>PD11_18ADDN2_PR24</v>
      </c>
      <c r="C178" s="178" t="str">
        <f xml:space="preserve"> F_Inputs!C178</f>
        <v>PR19 reconciliation end-of-period RCV midnight adjustments as at 31 March 2025 - PR19 Havant Thicket activities RCV adjustment in 2017-18 FYA (CPIH deflated) prices - Additional Control 2</v>
      </c>
      <c r="D178" s="178" t="str">
        <f xml:space="preserve"> F_Inputs!D178</f>
        <v>£m</v>
      </c>
      <c r="E178" s="178" t="str">
        <f xml:space="preserve"> F_Inputs!E178</f>
        <v>Price Review 2024</v>
      </c>
      <c r="F178" s="211" t="str">
        <f xml:space="preserve"> IF(InpOverride!F178 = 0, F_Inputs!F178, InpOverride!F178)</f>
        <v/>
      </c>
      <c r="G178" s="211">
        <f xml:space="preserve"> IF(InpOverride!G178 = 0, F_Inputs!G178, InpOverride!G178)</f>
        <v>0</v>
      </c>
    </row>
    <row r="179" spans="1:7">
      <c r="A179" s="263" t="str">
        <f xml:space="preserve"> F_Inputs!A179</f>
        <v>TMS</v>
      </c>
      <c r="B179" s="263" t="str">
        <f xml:space="preserve"> F_Inputs!B179</f>
        <v>PD11_18TOT_PR24</v>
      </c>
      <c r="C179" s="178" t="str">
        <f xml:space="preserve"> F_Inputs!C179</f>
        <v>PR19 reconciliation end-of-period RCV midnight adjustments as at 31 March 2025 - PR19 Havant Thicket activities RCV adjustment in 2017-18 FYA (CPIH deflated) prices - Total</v>
      </c>
      <c r="D179" s="178" t="str">
        <f xml:space="preserve"> F_Inputs!D179</f>
        <v>£m</v>
      </c>
      <c r="E179" s="178" t="str">
        <f xml:space="preserve"> F_Inputs!E179</f>
        <v>Price Review 2024</v>
      </c>
      <c r="F179" s="211" t="str">
        <f xml:space="preserve"> IF(InpOverride!F179 = 0, F_Inputs!F179, InpOverride!F179)</f>
        <v/>
      </c>
      <c r="G179" s="211">
        <f xml:space="preserve"> IF(InpOverride!G179 = 0, F_Inputs!G179, InpOverride!G179)</f>
        <v>0</v>
      </c>
    </row>
    <row r="180" spans="1:7">
      <c r="A180" s="263" t="str">
        <f xml:space="preserve"> F_Inputs!A180</f>
        <v>TMS</v>
      </c>
      <c r="B180" s="263" t="str">
        <f xml:space="preserve"> F_Inputs!B180</f>
        <v>PD11_19WR_PR24</v>
      </c>
      <c r="C180" s="178" t="str">
        <f xml:space="preserve"> F_Inputs!C180</f>
        <v>PR19 reconciliation end-of-period RCV midnight adjustments as at 31 March 2025 - Other RCV adjustments in 2017-18 FYA (CPIH deflated) prices - Water resources</v>
      </c>
      <c r="D180" s="178" t="str">
        <f xml:space="preserve"> F_Inputs!D180</f>
        <v>£m</v>
      </c>
      <c r="E180" s="178" t="str">
        <f xml:space="preserve"> F_Inputs!E180</f>
        <v>Price Review 2024</v>
      </c>
      <c r="F180" s="211" t="str">
        <f xml:space="preserve"> IF(InpOverride!F180 = 0, F_Inputs!F180, InpOverride!F180)</f>
        <v/>
      </c>
      <c r="G180" s="211">
        <f xml:space="preserve"> IF(InpOverride!G180 = 0, F_Inputs!G180, InpOverride!G180)</f>
        <v>0</v>
      </c>
    </row>
    <row r="181" spans="1:7">
      <c r="A181" s="263" t="str">
        <f xml:space="preserve"> F_Inputs!A181</f>
        <v>TMS</v>
      </c>
      <c r="B181" s="263" t="str">
        <f xml:space="preserve"> F_Inputs!B181</f>
        <v>PD11_19WN_PR24</v>
      </c>
      <c r="C181" s="178" t="str">
        <f xml:space="preserve"> F_Inputs!C181</f>
        <v>PR19 reconciliation end-of-period RCV midnight adjustments as at 31 March 2025 - Other RCV adjustments in 2017-18 FYA (CPIH deflated) prices - Water Network+</v>
      </c>
      <c r="D181" s="178" t="str">
        <f xml:space="preserve"> F_Inputs!D181</f>
        <v>£m</v>
      </c>
      <c r="E181" s="178" t="str">
        <f xml:space="preserve"> F_Inputs!E181</f>
        <v>Price Review 2024</v>
      </c>
      <c r="F181" s="211" t="str">
        <f xml:space="preserve"> IF(InpOverride!F181 = 0, F_Inputs!F181, InpOverride!F181)</f>
        <v/>
      </c>
      <c r="G181" s="211">
        <f xml:space="preserve"> IF(InpOverride!G181 = 0, F_Inputs!G181, InpOverride!G181)</f>
        <v>0</v>
      </c>
    </row>
    <row r="182" spans="1:7">
      <c r="A182" s="263" t="str">
        <f xml:space="preserve"> F_Inputs!A182</f>
        <v>TMS</v>
      </c>
      <c r="B182" s="263" t="str">
        <f xml:space="preserve"> F_Inputs!B182</f>
        <v>PD11_19WWN_PR24</v>
      </c>
      <c r="C182" s="178" t="str">
        <f xml:space="preserve"> F_Inputs!C182</f>
        <v>PR19 reconciliation end-of-period RCV midnight adjustments as at 31 March 2025 - Other RCV adjustments in 2017-18 FYA (CPIH deflated) prices - Wastewater Network+</v>
      </c>
      <c r="D182" s="178" t="str">
        <f xml:space="preserve"> F_Inputs!D182</f>
        <v>£m</v>
      </c>
      <c r="E182" s="178" t="str">
        <f xml:space="preserve"> F_Inputs!E182</f>
        <v>Price Review 2024</v>
      </c>
      <c r="F182" s="211" t="str">
        <f xml:space="preserve"> IF(InpOverride!F182 = 0, F_Inputs!F182, InpOverride!F182)</f>
        <v/>
      </c>
      <c r="G182" s="211">
        <f xml:space="preserve"> IF(InpOverride!G182 = 0, F_Inputs!G182, InpOverride!G182)</f>
        <v>0</v>
      </c>
    </row>
    <row r="183" spans="1:7">
      <c r="A183" s="263" t="str">
        <f xml:space="preserve"> F_Inputs!A183</f>
        <v>TMS</v>
      </c>
      <c r="B183" s="263" t="str">
        <f xml:space="preserve"> F_Inputs!B183</f>
        <v>PD11_19BIO_PR24</v>
      </c>
      <c r="C183" s="178" t="str">
        <f xml:space="preserve"> F_Inputs!C183</f>
        <v>PR19 reconciliation end-of-period RCV midnight adjustments as at 31 March 2025 - Other RCV adjustments in 2017-18 FYA (CPIH deflated) prices - Bioresources</v>
      </c>
      <c r="D183" s="178" t="str">
        <f xml:space="preserve"> F_Inputs!D183</f>
        <v>£m</v>
      </c>
      <c r="E183" s="178" t="str">
        <f xml:space="preserve"> F_Inputs!E183</f>
        <v>Price Review 2024</v>
      </c>
      <c r="F183" s="211" t="str">
        <f xml:space="preserve"> IF(InpOverride!F183 = 0, F_Inputs!F183, InpOverride!F183)</f>
        <v/>
      </c>
      <c r="G183" s="211">
        <f xml:space="preserve"> IF(InpOverride!G183 = 0, F_Inputs!G183, InpOverride!G183)</f>
        <v>0</v>
      </c>
    </row>
    <row r="184" spans="1:7">
      <c r="A184" s="263" t="str">
        <f xml:space="preserve"> F_Inputs!A184</f>
        <v>TMS</v>
      </c>
      <c r="B184" s="263" t="str">
        <f xml:space="preserve"> F_Inputs!B184</f>
        <v>PD11_19ADDN1_PR24</v>
      </c>
      <c r="C184" s="178" t="str">
        <f xml:space="preserve"> F_Inputs!C184</f>
        <v>PR19 reconciliation end-of-period RCV midnight adjustments as at 31 March 2025 - Other RCV adjustments in 2017-18 FYA (CPIH deflated) prices - Additional Control 1</v>
      </c>
      <c r="D184" s="178" t="str">
        <f xml:space="preserve"> F_Inputs!D184</f>
        <v>£m</v>
      </c>
      <c r="E184" s="178" t="str">
        <f xml:space="preserve"> F_Inputs!E184</f>
        <v>Price Review 2024</v>
      </c>
      <c r="F184" s="211" t="str">
        <f xml:space="preserve"> IF(InpOverride!F184 = 0, F_Inputs!F184, InpOverride!F184)</f>
        <v/>
      </c>
      <c r="G184" s="211">
        <f xml:space="preserve"> IF(InpOverride!G184 = 0, F_Inputs!G184, InpOverride!G184)</f>
        <v>0</v>
      </c>
    </row>
    <row r="185" spans="1:7">
      <c r="A185" s="263" t="str">
        <f xml:space="preserve"> F_Inputs!A185</f>
        <v>TMS</v>
      </c>
      <c r="B185" s="263" t="str">
        <f xml:space="preserve"> F_Inputs!B185</f>
        <v>PD11_19ADDN2_PR24</v>
      </c>
      <c r="C185" s="178" t="str">
        <f xml:space="preserve"> F_Inputs!C185</f>
        <v>PR19 reconciliation end-of-period RCV midnight adjustments as at 31 March 2025 - Other RCV adjustments in 2017-18 FYA (CPIH deflated) prices - Additional Control 2</v>
      </c>
      <c r="D185" s="178" t="str">
        <f xml:space="preserve"> F_Inputs!D185</f>
        <v>£m</v>
      </c>
      <c r="E185" s="178" t="str">
        <f xml:space="preserve"> F_Inputs!E185</f>
        <v>Price Review 2024</v>
      </c>
      <c r="F185" s="211" t="str">
        <f xml:space="preserve"> IF(InpOverride!F185 = 0, F_Inputs!F185, InpOverride!F185)</f>
        <v/>
      </c>
      <c r="G185" s="211">
        <f xml:space="preserve"> IF(InpOverride!G185 = 0, F_Inputs!G185, InpOverride!G185)</f>
        <v>0</v>
      </c>
    </row>
    <row r="186" spans="1:7">
      <c r="A186" s="263" t="str">
        <f xml:space="preserve"> F_Inputs!A186</f>
        <v>TMS</v>
      </c>
      <c r="B186" s="263" t="str">
        <f xml:space="preserve"> F_Inputs!B186</f>
        <v>PD11_19TOT_PR24</v>
      </c>
      <c r="C186" s="178" t="str">
        <f xml:space="preserve"> F_Inputs!C186</f>
        <v>PR19 reconciliation end-of-period RCV midnight adjustments as at 31 March 2025 - Other RCV adjustments in 2017-18 FYA (CPIH deflated) prices - Total</v>
      </c>
      <c r="D186" s="178" t="str">
        <f xml:space="preserve"> F_Inputs!D186</f>
        <v>£m</v>
      </c>
      <c r="E186" s="178" t="str">
        <f xml:space="preserve"> F_Inputs!E186</f>
        <v>Price Review 2024</v>
      </c>
      <c r="F186" s="211" t="str">
        <f xml:space="preserve"> IF(InpOverride!F186 = 0, F_Inputs!F186, InpOverride!F186)</f>
        <v/>
      </c>
      <c r="G186" s="211">
        <f xml:space="preserve"> IF(InpOverride!G186 = 0, F_Inputs!G186, InpOverride!G186)</f>
        <v>0</v>
      </c>
    </row>
    <row r="187" spans="1:7">
      <c r="A187" s="263" t="str">
        <f xml:space="preserve"> F_Inputs!A187</f>
        <v>TMS</v>
      </c>
      <c r="B187" s="263" t="str">
        <f xml:space="preserve"> F_Inputs!B187</f>
        <v>PD11_20WR_PR24</v>
      </c>
      <c r="C187" s="178" t="str">
        <f xml:space="preserve"> F_Inputs!C187</f>
        <v>PR24 end-of-period RCV midnight adjustments as at 31 March 2025 - PR24 Transitional expenditure programme RCV adjustment in 2017-18 FYA (CPIH deflated) prices - Water resources</v>
      </c>
      <c r="D187" s="178" t="str">
        <f xml:space="preserve"> F_Inputs!D187</f>
        <v>£m</v>
      </c>
      <c r="E187" s="178" t="str">
        <f xml:space="preserve"> F_Inputs!E187</f>
        <v>Price Review 2024</v>
      </c>
      <c r="F187" s="211" t="str">
        <f xml:space="preserve"> IF(InpOverride!F187 = 0, F_Inputs!F187, InpOverride!F187)</f>
        <v/>
      </c>
      <c r="G187" s="211">
        <f xml:space="preserve"> IF(InpOverride!G187 = 0, F_Inputs!G187, InpOverride!G187)</f>
        <v>0</v>
      </c>
    </row>
    <row r="188" spans="1:7">
      <c r="A188" s="263" t="str">
        <f xml:space="preserve"> F_Inputs!A188</f>
        <v>TMS</v>
      </c>
      <c r="B188" s="263" t="str">
        <f xml:space="preserve"> F_Inputs!B188</f>
        <v>PD11_20WN_PR24</v>
      </c>
      <c r="C188" s="178" t="str">
        <f xml:space="preserve"> F_Inputs!C188</f>
        <v>PR24 end-of-period RCV midnight adjustments as at 31 March 2025 - PR24 Transitional expenditure programme RCV adjustment in 2017-18 FYA (CPIH deflated) prices - Water Network+</v>
      </c>
      <c r="D188" s="178" t="str">
        <f xml:space="preserve"> F_Inputs!D188</f>
        <v>£m</v>
      </c>
      <c r="E188" s="178" t="str">
        <f xml:space="preserve"> F_Inputs!E188</f>
        <v>Price Review 2024</v>
      </c>
      <c r="F188" s="211" t="str">
        <f xml:space="preserve"> IF(InpOverride!F188 = 0, F_Inputs!F188, InpOverride!F188)</f>
        <v/>
      </c>
      <c r="G188" s="211">
        <f xml:space="preserve"> IF(InpOverride!G188 = 0, F_Inputs!G188, InpOverride!G188)</f>
        <v>0</v>
      </c>
    </row>
    <row r="189" spans="1:7">
      <c r="A189" s="263" t="str">
        <f xml:space="preserve"> F_Inputs!A189</f>
        <v>TMS</v>
      </c>
      <c r="B189" s="263" t="str">
        <f xml:space="preserve"> F_Inputs!B189</f>
        <v>PD11_20WWN_PR24</v>
      </c>
      <c r="C189" s="178" t="str">
        <f xml:space="preserve"> F_Inputs!C189</f>
        <v>PR24 end-of-period RCV midnight adjustments as at 31 March 2025 - PR24 Transitional expenditure programme RCV adjustment in 2017-18 FYA (CPIH deflated) prices - Wastewater Network+</v>
      </c>
      <c r="D189" s="178" t="str">
        <f xml:space="preserve"> F_Inputs!D189</f>
        <v>£m</v>
      </c>
      <c r="E189" s="178" t="str">
        <f xml:space="preserve"> F_Inputs!E189</f>
        <v>Price Review 2024</v>
      </c>
      <c r="F189" s="211" t="str">
        <f xml:space="preserve"> IF(InpOverride!F189 = 0, F_Inputs!F189, InpOverride!F189)</f>
        <v/>
      </c>
      <c r="G189" s="211">
        <f xml:space="preserve"> IF(InpOverride!G189 = 0, F_Inputs!G189, InpOverride!G189)</f>
        <v>0</v>
      </c>
    </row>
    <row r="190" spans="1:7">
      <c r="A190" s="263" t="str">
        <f xml:space="preserve"> F_Inputs!A190</f>
        <v>TMS</v>
      </c>
      <c r="B190" s="263" t="str">
        <f xml:space="preserve"> F_Inputs!B190</f>
        <v>PD11_20BIO_PR24</v>
      </c>
      <c r="C190" s="178" t="str">
        <f xml:space="preserve"> F_Inputs!C190</f>
        <v>PR24 end-of-period RCV midnight adjustments as at 31 March 2025 - PR24 Transitional expenditure programme RCV adjustment in 2017-18 FYA (CPIH deflated) prices - Bioresources</v>
      </c>
      <c r="D190" s="178" t="str">
        <f xml:space="preserve"> F_Inputs!D190</f>
        <v>£m</v>
      </c>
      <c r="E190" s="178" t="str">
        <f xml:space="preserve"> F_Inputs!E190</f>
        <v>Price Review 2024</v>
      </c>
      <c r="F190" s="211" t="str">
        <f xml:space="preserve"> IF(InpOverride!F190 = 0, F_Inputs!F190, InpOverride!F190)</f>
        <v/>
      </c>
      <c r="G190" s="211">
        <f xml:space="preserve"> IF(InpOverride!G190 = 0, F_Inputs!G190, InpOverride!G190)</f>
        <v>0</v>
      </c>
    </row>
    <row r="191" spans="1:7">
      <c r="A191" s="263" t="str">
        <f xml:space="preserve"> F_Inputs!A191</f>
        <v>TMS</v>
      </c>
      <c r="B191" s="263" t="str">
        <f xml:space="preserve"> F_Inputs!B191</f>
        <v>PD11_20ADDN1_PR24</v>
      </c>
      <c r="C191" s="178" t="str">
        <f xml:space="preserve"> F_Inputs!C191</f>
        <v>PR24 end-of-period RCV midnight adjustments as at 31 March 2025 - PR24 Transitional expenditure programme RCV adjustment in 2017-18 FYA (CPIH deflated) prices - Additional Control 1</v>
      </c>
      <c r="D191" s="178" t="str">
        <f xml:space="preserve"> F_Inputs!D191</f>
        <v>£m</v>
      </c>
      <c r="E191" s="178" t="str">
        <f xml:space="preserve"> F_Inputs!E191</f>
        <v>Price Review 2024</v>
      </c>
      <c r="F191" s="211" t="str">
        <f xml:space="preserve"> IF(InpOverride!F191 = 0, F_Inputs!F191, InpOverride!F191)</f>
        <v/>
      </c>
      <c r="G191" s="211">
        <f xml:space="preserve"> IF(InpOverride!G191 = 0, F_Inputs!G191, InpOverride!G191)</f>
        <v>0</v>
      </c>
    </row>
    <row r="192" spans="1:7">
      <c r="A192" s="263" t="str">
        <f xml:space="preserve"> F_Inputs!A192</f>
        <v>TMS</v>
      </c>
      <c r="B192" s="263" t="str">
        <f xml:space="preserve"> F_Inputs!B192</f>
        <v>PD11_20ADDN2_PR24</v>
      </c>
      <c r="C192" s="178" t="str">
        <f xml:space="preserve"> F_Inputs!C192</f>
        <v>PR24 end-of-period RCV midnight adjustments as at 31 March 2025 - PR24 Transitional expenditure programme RCV adjustment in 2017-18 FYA (CPIH deflated) prices - Additional Control 2</v>
      </c>
      <c r="D192" s="178" t="str">
        <f xml:space="preserve"> F_Inputs!D192</f>
        <v>£m</v>
      </c>
      <c r="E192" s="178" t="str">
        <f xml:space="preserve"> F_Inputs!E192</f>
        <v>Price Review 2024</v>
      </c>
      <c r="F192" s="211" t="str">
        <f xml:space="preserve"> IF(InpOverride!F192 = 0, F_Inputs!F192, InpOverride!F192)</f>
        <v/>
      </c>
      <c r="G192" s="211">
        <f xml:space="preserve"> IF(InpOverride!G192 = 0, F_Inputs!G192, InpOverride!G192)</f>
        <v>0</v>
      </c>
    </row>
    <row r="193" spans="1:7">
      <c r="A193" s="263" t="str">
        <f xml:space="preserve"> F_Inputs!A193</f>
        <v>TMS</v>
      </c>
      <c r="B193" s="263" t="str">
        <f xml:space="preserve"> F_Inputs!B193</f>
        <v>PD11_20TOT_PR24</v>
      </c>
      <c r="C193" s="178" t="str">
        <f xml:space="preserve"> F_Inputs!C193</f>
        <v>PR24 end-of-period RCV midnight adjustments as at 31 March 2025 - PR24 Transitional expenditure programme RCV adjustment in 2017-18 FYA (CPIH deflated) prices - Total</v>
      </c>
      <c r="D193" s="178" t="str">
        <f xml:space="preserve"> F_Inputs!D193</f>
        <v>£m</v>
      </c>
      <c r="E193" s="178" t="str">
        <f xml:space="preserve"> F_Inputs!E193</f>
        <v>Price Review 2024</v>
      </c>
      <c r="F193" s="211" t="str">
        <f xml:space="preserve"> IF(InpOverride!F193 = 0, F_Inputs!F193, InpOverride!F193)</f>
        <v/>
      </c>
      <c r="G193" s="211">
        <f xml:space="preserve"> IF(InpOverride!G193 = 0, F_Inputs!G193, InpOverride!G193)</f>
        <v>0</v>
      </c>
    </row>
    <row r="194" spans="1:7">
      <c r="A194" s="263" t="str">
        <f xml:space="preserve"> F_Inputs!A194</f>
        <v>TMS</v>
      </c>
      <c r="B194" s="263" t="str">
        <f xml:space="preserve"> F_Inputs!B194</f>
        <v>PD11_21WR_PR24</v>
      </c>
      <c r="C194" s="178" t="str">
        <f xml:space="preserve"> F_Inputs!C194</f>
        <v>PR24 end-of-period RCV midnight adjustments as at 31 March 2025 - PR24 Defra accelerated programme RCV adjustment in 2017-18 FYA (CPIH deflated) prices - Water resources</v>
      </c>
      <c r="D194" s="178" t="str">
        <f xml:space="preserve"> F_Inputs!D194</f>
        <v>£m</v>
      </c>
      <c r="E194" s="178" t="str">
        <f xml:space="preserve"> F_Inputs!E194</f>
        <v>Price Review 2024</v>
      </c>
      <c r="F194" s="211" t="str">
        <f xml:space="preserve"> IF(InpOverride!F194 = 0, F_Inputs!F194, InpOverride!F194)</f>
        <v/>
      </c>
      <c r="G194" s="211">
        <f xml:space="preserve"> IF(InpOverride!G194 = 0, F_Inputs!G194, InpOverride!G194)</f>
        <v>0</v>
      </c>
    </row>
    <row r="195" spans="1:7">
      <c r="A195" s="263" t="str">
        <f xml:space="preserve"> F_Inputs!A195</f>
        <v>TMS</v>
      </c>
      <c r="B195" s="263" t="str">
        <f xml:space="preserve"> F_Inputs!B195</f>
        <v>PD11_21WN_PR24</v>
      </c>
      <c r="C195" s="178" t="str">
        <f xml:space="preserve"> F_Inputs!C195</f>
        <v>PR24 end-of-period RCV midnight adjustments as at 31 March 2025 - PR24 Defra accelerated programme RCV adjustment in 2017-18 FYA (CPIH deflated) prices - Water Network+</v>
      </c>
      <c r="D195" s="178" t="str">
        <f xml:space="preserve"> F_Inputs!D195</f>
        <v>£m</v>
      </c>
      <c r="E195" s="178" t="str">
        <f xml:space="preserve"> F_Inputs!E195</f>
        <v>Price Review 2024</v>
      </c>
      <c r="F195" s="211" t="str">
        <f xml:space="preserve"> IF(InpOverride!F195 = 0, F_Inputs!F195, InpOverride!F195)</f>
        <v/>
      </c>
      <c r="G195" s="211">
        <f xml:space="preserve"> IF(InpOverride!G195 = 0, F_Inputs!G195, InpOverride!G195)</f>
        <v>0</v>
      </c>
    </row>
    <row r="196" spans="1:7">
      <c r="A196" s="263" t="str">
        <f xml:space="preserve"> F_Inputs!A196</f>
        <v>TMS</v>
      </c>
      <c r="B196" s="263" t="str">
        <f xml:space="preserve"> F_Inputs!B196</f>
        <v>PD11_21WWN_PR24</v>
      </c>
      <c r="C196" s="178" t="str">
        <f xml:space="preserve"> F_Inputs!C196</f>
        <v>PR24 end-of-period RCV midnight adjustments as at 31 March 2025 - PR24 Defra accelerated programme RCV adjustment in 2017-18 FYA (CPIH deflated) prices - Wastewater Network+</v>
      </c>
      <c r="D196" s="178" t="str">
        <f xml:space="preserve"> F_Inputs!D196</f>
        <v>£m</v>
      </c>
      <c r="E196" s="178" t="str">
        <f xml:space="preserve"> F_Inputs!E196</f>
        <v>Price Review 2024</v>
      </c>
      <c r="F196" s="211" t="str">
        <f xml:space="preserve"> IF(InpOverride!F196 = 0, F_Inputs!F196, InpOverride!F196)</f>
        <v/>
      </c>
      <c r="G196" s="211">
        <f xml:space="preserve"> IF(InpOverride!G196 = 0, F_Inputs!G196, InpOverride!G196)</f>
        <v>0</v>
      </c>
    </row>
    <row r="197" spans="1:7">
      <c r="A197" s="263" t="str">
        <f xml:space="preserve"> F_Inputs!A197</f>
        <v>TMS</v>
      </c>
      <c r="B197" s="263" t="str">
        <f xml:space="preserve"> F_Inputs!B197</f>
        <v>PD11_21BIO_PR24</v>
      </c>
      <c r="C197" s="178" t="str">
        <f xml:space="preserve"> F_Inputs!C197</f>
        <v>PR24 end-of-period RCV midnight adjustments as at 31 March 2025 - PR24 Defra accelerated programme RCV adjustment in 2017-18 FYA (CPIH deflated) prices - Bioresources</v>
      </c>
      <c r="D197" s="178" t="str">
        <f xml:space="preserve"> F_Inputs!D197</f>
        <v>£m</v>
      </c>
      <c r="E197" s="178" t="str">
        <f xml:space="preserve"> F_Inputs!E197</f>
        <v>Price Review 2024</v>
      </c>
      <c r="F197" s="211" t="str">
        <f xml:space="preserve"> IF(InpOverride!F197 = 0, F_Inputs!F197, InpOverride!F197)</f>
        <v/>
      </c>
      <c r="G197" s="211">
        <f xml:space="preserve"> IF(InpOverride!G197 = 0, F_Inputs!G197, InpOverride!G197)</f>
        <v>0</v>
      </c>
    </row>
    <row r="198" spans="1:7">
      <c r="A198" s="263" t="str">
        <f xml:space="preserve"> F_Inputs!A198</f>
        <v>TMS</v>
      </c>
      <c r="B198" s="263" t="str">
        <f xml:space="preserve"> F_Inputs!B198</f>
        <v>PD11_21ADDN1_PR24</v>
      </c>
      <c r="C198" s="178" t="str">
        <f xml:space="preserve"> F_Inputs!C198</f>
        <v>PR24 end-of-period RCV midnight adjustments as at 31 March 2025 - PR24 Defra accelerated programme RCV adjustment in 2017-18 FYA (CPIH deflated) prices - Additional Control 1</v>
      </c>
      <c r="D198" s="178" t="str">
        <f xml:space="preserve"> F_Inputs!D198</f>
        <v>£m</v>
      </c>
      <c r="E198" s="178" t="str">
        <f xml:space="preserve"> F_Inputs!E198</f>
        <v>Price Review 2024</v>
      </c>
      <c r="F198" s="211" t="str">
        <f xml:space="preserve"> IF(InpOverride!F198 = 0, F_Inputs!F198, InpOverride!F198)</f>
        <v/>
      </c>
      <c r="G198" s="211">
        <f xml:space="preserve"> IF(InpOverride!G198 = 0, F_Inputs!G198, InpOverride!G198)</f>
        <v>0</v>
      </c>
    </row>
    <row r="199" spans="1:7">
      <c r="A199" s="263" t="str">
        <f xml:space="preserve"> F_Inputs!A199</f>
        <v>TMS</v>
      </c>
      <c r="B199" s="263" t="str">
        <f xml:space="preserve"> F_Inputs!B199</f>
        <v>PD11_21ADDN2_PR24</v>
      </c>
      <c r="C199" s="178" t="str">
        <f xml:space="preserve"> F_Inputs!C199</f>
        <v>PR24 end-of-period RCV midnight adjustments as at 31 March 2025 - PR24 Defra accelerated programme RCV adjustment in 2017-18 FYA (CPIH deflated) prices - Additional Control 2</v>
      </c>
      <c r="D199" s="178" t="str">
        <f xml:space="preserve"> F_Inputs!D199</f>
        <v>£m</v>
      </c>
      <c r="E199" s="178" t="str">
        <f xml:space="preserve"> F_Inputs!E199</f>
        <v>Price Review 2024</v>
      </c>
      <c r="F199" s="211" t="str">
        <f xml:space="preserve"> IF(InpOverride!F199 = 0, F_Inputs!F199, InpOverride!F199)</f>
        <v/>
      </c>
      <c r="G199" s="211">
        <f xml:space="preserve"> IF(InpOverride!G199 = 0, F_Inputs!G199, InpOverride!G199)</f>
        <v>0</v>
      </c>
    </row>
    <row r="200" spans="1:7">
      <c r="A200" s="263" t="str">
        <f xml:space="preserve"> F_Inputs!A200</f>
        <v>TMS</v>
      </c>
      <c r="B200" s="263" t="str">
        <f xml:space="preserve"> F_Inputs!B200</f>
        <v>PD11_21TOT_PR24</v>
      </c>
      <c r="C200" s="178" t="str">
        <f xml:space="preserve"> F_Inputs!C200</f>
        <v>PR24 end-of-period RCV midnight adjustments as at 31 March 2025 - PR24 Defra accelerated programme RCV adjustment in 2017-18 FYA (CPIH deflated) prices - Total</v>
      </c>
      <c r="D200" s="178" t="str">
        <f xml:space="preserve"> F_Inputs!D200</f>
        <v>£m</v>
      </c>
      <c r="E200" s="178" t="str">
        <f xml:space="preserve"> F_Inputs!E200</f>
        <v>Price Review 2024</v>
      </c>
      <c r="F200" s="211" t="str">
        <f xml:space="preserve"> IF(InpOverride!F200 = 0, F_Inputs!F200, InpOverride!F200)</f>
        <v/>
      </c>
      <c r="G200" s="211">
        <f xml:space="preserve"> IF(InpOverride!G200 = 0, F_Inputs!G200, InpOverride!G200)</f>
        <v>0</v>
      </c>
    </row>
    <row r="201" spans="1:7">
      <c r="A201" s="263" t="str">
        <f xml:space="preserve"> F_Inputs!A201</f>
        <v>TMS</v>
      </c>
      <c r="B201" s="263" t="str">
        <f xml:space="preserve"> F_Inputs!B201</f>
        <v>PD11_22WR_PR24</v>
      </c>
      <c r="C201" s="178" t="str">
        <f xml:space="preserve"> F_Inputs!C201</f>
        <v>Opening RCV balances as at 1 April 2025 - Opening RCV at 1 April 2025 in 2017-18 FYA (CPIH deflated) prices post midnight adjustments - Water resources</v>
      </c>
      <c r="D201" s="178" t="str">
        <f xml:space="preserve"> F_Inputs!D201</f>
        <v>£m</v>
      </c>
      <c r="E201" s="178" t="str">
        <f xml:space="preserve"> F_Inputs!E201</f>
        <v>Price Review 2024</v>
      </c>
      <c r="F201" s="211" t="str">
        <f xml:space="preserve"> IF(InpOverride!F201 = 0, F_Inputs!F201, InpOverride!F201)</f>
        <v/>
      </c>
      <c r="G201" s="211">
        <f xml:space="preserve"> IF(InpOverride!G201 = 0, F_Inputs!G201, InpOverride!G201)</f>
        <v>369.10407005194929</v>
      </c>
    </row>
    <row r="202" spans="1:7">
      <c r="A202" s="263" t="str">
        <f xml:space="preserve"> F_Inputs!A202</f>
        <v>TMS</v>
      </c>
      <c r="B202" s="263" t="str">
        <f xml:space="preserve"> F_Inputs!B202</f>
        <v>PD11_22WN_PR24</v>
      </c>
      <c r="C202" s="178" t="str">
        <f xml:space="preserve"> F_Inputs!C202</f>
        <v>Opening RCV balances as at 1 April 2025 - Opening RCV at 1 April 2025 in 2017-18 FYA (CPIH deflated) prices post midnight adjustments - Water Network+</v>
      </c>
      <c r="D202" s="178" t="str">
        <f xml:space="preserve"> F_Inputs!D202</f>
        <v>£m</v>
      </c>
      <c r="E202" s="178" t="str">
        <f xml:space="preserve"> F_Inputs!E202</f>
        <v>Price Review 2024</v>
      </c>
      <c r="F202" s="211" t="str">
        <f xml:space="preserve"> IF(InpOverride!F202 = 0, F_Inputs!F202, InpOverride!F202)</f>
        <v/>
      </c>
      <c r="G202" s="211">
        <f xml:space="preserve"> IF(InpOverride!G202 = 0, F_Inputs!G202, InpOverride!G202)</f>
        <v>7217.0907615084598</v>
      </c>
    </row>
    <row r="203" spans="1:7">
      <c r="A203" s="263" t="str">
        <f xml:space="preserve"> F_Inputs!A203</f>
        <v>TMS</v>
      </c>
      <c r="B203" s="263" t="str">
        <f xml:space="preserve"> F_Inputs!B203</f>
        <v>PD11_22WWN_PR24</v>
      </c>
      <c r="C203" s="178" t="str">
        <f xml:space="preserve"> F_Inputs!C203</f>
        <v>Opening RCV balances as at 1 April 2025 - Opening RCV at 1 April 2025 in 2017-18 FYA (CPIH deflated) prices post midnight adjustments - Wastewater Network+</v>
      </c>
      <c r="D203" s="178" t="str">
        <f xml:space="preserve"> F_Inputs!D203</f>
        <v>£m</v>
      </c>
      <c r="E203" s="178" t="str">
        <f xml:space="preserve"> F_Inputs!E203</f>
        <v>Price Review 2024</v>
      </c>
      <c r="F203" s="211" t="str">
        <f xml:space="preserve"> IF(InpOverride!F203 = 0, F_Inputs!F203, InpOverride!F203)</f>
        <v/>
      </c>
      <c r="G203" s="211">
        <f xml:space="preserve"> IF(InpOverride!G203 = 0, F_Inputs!G203, InpOverride!G203)</f>
        <v>5687.0416209235254</v>
      </c>
    </row>
    <row r="204" spans="1:7">
      <c r="A204" s="263" t="str">
        <f xml:space="preserve"> F_Inputs!A204</f>
        <v>TMS</v>
      </c>
      <c r="B204" s="263" t="str">
        <f xml:space="preserve"> F_Inputs!B204</f>
        <v>PD11_22BIO_PR24</v>
      </c>
      <c r="C204" s="178" t="str">
        <f xml:space="preserve"> F_Inputs!C204</f>
        <v>Opening RCV balances as at 1 April 2025 - Opening RCV at 1 April 2025 in 2017-18 FYA (CPIH deflated) prices post midnight adjustments - Bioresources</v>
      </c>
      <c r="D204" s="178" t="str">
        <f xml:space="preserve"> F_Inputs!D204</f>
        <v>£m</v>
      </c>
      <c r="E204" s="178" t="str">
        <f xml:space="preserve"> F_Inputs!E204</f>
        <v>Price Review 2024</v>
      </c>
      <c r="F204" s="211" t="str">
        <f xml:space="preserve"> IF(InpOverride!F204 = 0, F_Inputs!F204, InpOverride!F204)</f>
        <v/>
      </c>
      <c r="G204" s="211">
        <f xml:space="preserve"> IF(InpOverride!G204 = 0, F_Inputs!G204, InpOverride!G204)</f>
        <v>1535.624</v>
      </c>
    </row>
    <row r="205" spans="1:7">
      <c r="A205" s="263" t="str">
        <f xml:space="preserve"> F_Inputs!A205</f>
        <v>TMS</v>
      </c>
      <c r="B205" s="263" t="str">
        <f xml:space="preserve"> F_Inputs!B205</f>
        <v>PD11_22ADDN1_PR24</v>
      </c>
      <c r="C205" s="178" t="str">
        <f xml:space="preserve"> F_Inputs!C205</f>
        <v>Opening RCV balances as at 1 April 2025 - Opening RCV at 1 April 2025 in 2017-18 FYA (CPIH deflated) prices post midnight adjustments - Additional Control 1</v>
      </c>
      <c r="D205" s="178" t="str">
        <f xml:space="preserve"> F_Inputs!D205</f>
        <v>£m</v>
      </c>
      <c r="E205" s="178" t="str">
        <f xml:space="preserve"> F_Inputs!E205</f>
        <v>Price Review 2024</v>
      </c>
      <c r="F205" s="211" t="str">
        <f xml:space="preserve"> IF(InpOverride!F205 = 0, F_Inputs!F205, InpOverride!F205)</f>
        <v/>
      </c>
      <c r="G205" s="211">
        <f xml:space="preserve"> IF(InpOverride!G205 = 0, F_Inputs!G205, InpOverride!G205)</f>
        <v>1352.7553817664859</v>
      </c>
    </row>
    <row r="206" spans="1:7">
      <c r="A206" s="263" t="str">
        <f xml:space="preserve"> F_Inputs!A206</f>
        <v>TMS</v>
      </c>
      <c r="B206" s="263" t="str">
        <f xml:space="preserve"> F_Inputs!B206</f>
        <v>PD11_22ADDN2_PR24</v>
      </c>
      <c r="C206" s="178" t="str">
        <f xml:space="preserve"> F_Inputs!C206</f>
        <v>Opening RCV balances as at 1 April 2025 - Opening RCV at 1 April 2025 in 2017-18 FYA (CPIH deflated) prices post midnight adjustments - Additional Control 2</v>
      </c>
      <c r="D206" s="178" t="str">
        <f xml:space="preserve"> F_Inputs!D206</f>
        <v>£m</v>
      </c>
      <c r="E206" s="178" t="str">
        <f xml:space="preserve"> F_Inputs!E206</f>
        <v>Price Review 2024</v>
      </c>
      <c r="F206" s="211" t="str">
        <f xml:space="preserve"> IF(InpOverride!F206 = 0, F_Inputs!F206, InpOverride!F206)</f>
        <v/>
      </c>
      <c r="G206" s="211">
        <f xml:space="preserve"> IF(InpOverride!G206 = 0, F_Inputs!G206, InpOverride!G206)</f>
        <v>0</v>
      </c>
    </row>
    <row r="207" spans="1:7">
      <c r="A207" s="263" t="str">
        <f xml:space="preserve"> F_Inputs!A207</f>
        <v>TMS</v>
      </c>
      <c r="B207" s="263" t="str">
        <f xml:space="preserve"> F_Inputs!B207</f>
        <v>PD11_22TOT_PR24</v>
      </c>
      <c r="C207" s="178" t="str">
        <f xml:space="preserve"> F_Inputs!C207</f>
        <v>Opening RCV balances as at 1 April 2025 - Opening RCV at 1 April 2025 in 2017-18 FYA (CPIH deflated) prices post midnight adjustments - Total</v>
      </c>
      <c r="D207" s="178" t="str">
        <f xml:space="preserve"> F_Inputs!D207</f>
        <v>£m</v>
      </c>
      <c r="E207" s="178" t="str">
        <f xml:space="preserve"> F_Inputs!E207</f>
        <v>Price Review 2024</v>
      </c>
      <c r="F207" s="211" t="str">
        <f xml:space="preserve"> IF(InpOverride!F207 = 0, F_Inputs!F207, InpOverride!F207)</f>
        <v/>
      </c>
      <c r="G207" s="211">
        <f xml:space="preserve"> IF(InpOverride!G207 = 0, F_Inputs!G207, InpOverride!G207)</f>
        <v>16161.61583425042</v>
      </c>
    </row>
    <row r="208" spans="1:7">
      <c r="A208" s="263" t="str">
        <f xml:space="preserve"> F_Inputs!A208</f>
        <v>TMS</v>
      </c>
      <c r="B208" s="263" t="str">
        <f xml:space="preserve"> F_Inputs!B208</f>
        <v>PD11_23WR_PR24</v>
      </c>
      <c r="C208" s="178" t="str">
        <f xml:space="preserve"> F_Inputs!C208</f>
        <v>Opening RCV balances as at 1 April 2025 - Opening RCV at 1 April 2025 in 2017-18 FYE (CPIH deflated) prices post midnight adjustments - Water resources</v>
      </c>
      <c r="D208" s="178" t="str">
        <f xml:space="preserve"> F_Inputs!D208</f>
        <v>£m</v>
      </c>
      <c r="E208" s="178" t="str">
        <f xml:space="preserve"> F_Inputs!E208</f>
        <v>Price Review 2024</v>
      </c>
      <c r="F208" s="211" t="str">
        <f xml:space="preserve"> IF(InpOverride!F208 = 0, F_Inputs!F208, InpOverride!F208)</f>
        <v/>
      </c>
      <c r="G208" s="211">
        <f xml:space="preserve"> IF(InpOverride!G208 = 0, F_Inputs!G208, InpOverride!G208)</f>
        <v>376.24</v>
      </c>
    </row>
    <row r="209" spans="1:7">
      <c r="A209" s="263" t="str">
        <f xml:space="preserve"> F_Inputs!A209</f>
        <v>TMS</v>
      </c>
      <c r="B209" s="263" t="str">
        <f xml:space="preserve"> F_Inputs!B209</f>
        <v>PD11_23WN_PR24</v>
      </c>
      <c r="C209" s="178" t="str">
        <f xml:space="preserve"> F_Inputs!C209</f>
        <v>Opening RCV balances as at 1 April 2025 - Opening RCV at 1 April 2025 in 2017-18 FYE (CPIH deflated) prices post midnight adjustments - Water Network+</v>
      </c>
      <c r="D209" s="178" t="str">
        <f xml:space="preserve"> F_Inputs!D209</f>
        <v>£m</v>
      </c>
      <c r="E209" s="178" t="str">
        <f xml:space="preserve"> F_Inputs!E209</f>
        <v>Price Review 2024</v>
      </c>
      <c r="F209" s="211" t="str">
        <f xml:space="preserve"> IF(InpOverride!F209 = 0, F_Inputs!F209, InpOverride!F209)</f>
        <v/>
      </c>
      <c r="G209" s="211">
        <f xml:space="preserve"> IF(InpOverride!G209 = 0, F_Inputs!G209, InpOverride!G209)</f>
        <v>7282.5240000000003</v>
      </c>
    </row>
    <row r="210" spans="1:7">
      <c r="A210" s="263" t="str">
        <f xml:space="preserve"> F_Inputs!A210</f>
        <v>TMS</v>
      </c>
      <c r="B210" s="263" t="str">
        <f xml:space="preserve"> F_Inputs!B210</f>
        <v>PD11_23WWN_PR24</v>
      </c>
      <c r="C210" s="178" t="str">
        <f xml:space="preserve"> F_Inputs!C210</f>
        <v>Opening RCV balances as at 1 April 2025 - Opening RCV at 1 April 2025 in 2017-18 FYE (CPIH deflated) prices post midnight adjustments - Wastewater Network+</v>
      </c>
      <c r="D210" s="178" t="str">
        <f xml:space="preserve"> F_Inputs!D210</f>
        <v>£m</v>
      </c>
      <c r="E210" s="178" t="str">
        <f xml:space="preserve"> F_Inputs!E210</f>
        <v>Price Review 2024</v>
      </c>
      <c r="F210" s="211" t="str">
        <f xml:space="preserve"> IF(InpOverride!F210 = 0, F_Inputs!F210, InpOverride!F210)</f>
        <v/>
      </c>
      <c r="G210" s="211">
        <f xml:space="preserve"> IF(InpOverride!G210 = 0, F_Inputs!G210, InpOverride!G210)</f>
        <v>5755.5190000000002</v>
      </c>
    </row>
    <row r="211" spans="1:7">
      <c r="A211" s="263" t="str">
        <f xml:space="preserve"> F_Inputs!A211</f>
        <v>TMS</v>
      </c>
      <c r="B211" s="263" t="str">
        <f xml:space="preserve"> F_Inputs!B211</f>
        <v>PD11_23BIO_PR24</v>
      </c>
      <c r="C211" s="178" t="str">
        <f xml:space="preserve"> F_Inputs!C211</f>
        <v>Opening RCV balances as at 1 April 2025 - Opening RCV at 1 April 2025 in 2017-18 FYE (CPIH deflated) prices post midnight adjustments - Bioresources</v>
      </c>
      <c r="D211" s="178" t="str">
        <f xml:space="preserve"> F_Inputs!D211</f>
        <v>£m</v>
      </c>
      <c r="E211" s="178" t="str">
        <f xml:space="preserve"> F_Inputs!E211</f>
        <v>Price Review 2024</v>
      </c>
      <c r="F211" s="211" t="str">
        <f xml:space="preserve"> IF(InpOverride!F211 = 0, F_Inputs!F211, InpOverride!F211)</f>
        <v/>
      </c>
      <c r="G211" s="211">
        <f xml:space="preserve"> IF(InpOverride!G211 = 0, F_Inputs!G211, InpOverride!G211)</f>
        <v>1548.6410000000001</v>
      </c>
    </row>
    <row r="212" spans="1:7">
      <c r="A212" s="263" t="str">
        <f xml:space="preserve"> F_Inputs!A212</f>
        <v>TMS</v>
      </c>
      <c r="B212" s="263" t="str">
        <f xml:space="preserve"> F_Inputs!B212</f>
        <v>PD11_23ADDN1_PR24</v>
      </c>
      <c r="C212" s="178" t="str">
        <f xml:space="preserve"> F_Inputs!C212</f>
        <v>Opening RCV balances as at 1 April 2025 - Opening RCV at 1 April 2025 in 2017-18 FYE (CPIH deflated) prices post midnight adjustments - Additional Control 1</v>
      </c>
      <c r="D212" s="178" t="str">
        <f xml:space="preserve"> F_Inputs!D212</f>
        <v>£m</v>
      </c>
      <c r="E212" s="178" t="str">
        <f xml:space="preserve"> F_Inputs!E212</f>
        <v>Price Review 2024</v>
      </c>
      <c r="F212" s="211" t="str">
        <f xml:space="preserve"> IF(InpOverride!F212 = 0, F_Inputs!F212, InpOverride!F212)</f>
        <v/>
      </c>
      <c r="G212" s="211">
        <f xml:space="preserve"> IF(InpOverride!G212 = 0, F_Inputs!G212, InpOverride!G212)</f>
        <v>1021.846</v>
      </c>
    </row>
    <row r="213" spans="1:7">
      <c r="A213" s="263" t="str">
        <f xml:space="preserve"> F_Inputs!A213</f>
        <v>TMS</v>
      </c>
      <c r="B213" s="263" t="str">
        <f xml:space="preserve"> F_Inputs!B213</f>
        <v>PD11_23ADDN2_PR24</v>
      </c>
      <c r="C213" s="178" t="str">
        <f xml:space="preserve"> F_Inputs!C213</f>
        <v>Opening RCV balances as at 1 April 2025 - Opening RCV at 1 April 2025 in 2017-18 FYE (CPIH deflated) prices post midnight adjustments - Additional Control 2</v>
      </c>
      <c r="D213" s="178" t="str">
        <f xml:space="preserve"> F_Inputs!D213</f>
        <v>£m</v>
      </c>
      <c r="E213" s="178" t="str">
        <f xml:space="preserve"> F_Inputs!E213</f>
        <v>Price Review 2024</v>
      </c>
      <c r="F213" s="211" t="str">
        <f xml:space="preserve"> IF(InpOverride!F213 = 0, F_Inputs!F213, InpOverride!F213)</f>
        <v/>
      </c>
      <c r="G213" s="211">
        <f xml:space="preserve"> IF(InpOverride!G213 = 0, F_Inputs!G213, InpOverride!G213)</f>
        <v>0</v>
      </c>
    </row>
    <row r="214" spans="1:7">
      <c r="A214" s="263" t="str">
        <f xml:space="preserve"> F_Inputs!A214</f>
        <v>TMS</v>
      </c>
      <c r="B214" s="263" t="str">
        <f xml:space="preserve"> F_Inputs!B214</f>
        <v>PD11_23TOT_PR24</v>
      </c>
      <c r="C214" s="178" t="str">
        <f xml:space="preserve"> F_Inputs!C214</f>
        <v>Opening RCV balances as at 1 April 2025 - Opening RCV at 1 April 2025 in 2017-18 FYE (CPIH deflated) prices post midnight adjustments - Total</v>
      </c>
      <c r="D214" s="178" t="str">
        <f xml:space="preserve"> F_Inputs!D214</f>
        <v>£m</v>
      </c>
      <c r="E214" s="178" t="str">
        <f xml:space="preserve"> F_Inputs!E214</f>
        <v>Price Review 2024</v>
      </c>
      <c r="F214" s="211" t="str">
        <f xml:space="preserve"> IF(InpOverride!F214 = 0, F_Inputs!F214, InpOverride!F214)</f>
        <v/>
      </c>
      <c r="G214" s="211">
        <f xml:space="preserve"> IF(InpOverride!G214 = 0, F_Inputs!G214, InpOverride!G214)</f>
        <v>15984.77</v>
      </c>
    </row>
    <row r="215" spans="1:7">
      <c r="A215" s="263" t="str">
        <f xml:space="preserve"> F_Inputs!A215</f>
        <v>TMS</v>
      </c>
      <c r="B215" s="263" t="str">
        <f xml:space="preserve"> F_Inputs!B215</f>
        <v>PD11_24WR_PR24</v>
      </c>
      <c r="C215" s="178" t="str">
        <f xml:space="preserve"> F_Inputs!C215</f>
        <v>Opening RCV balances as at 1 April 2025 expressed in PR24 base year prices - Opening RCV at 1 April 2025 in 2022-23 FYA (CPIH) prices post midnight adjustments - Water resources</v>
      </c>
      <c r="D215" s="178" t="str">
        <f xml:space="preserve"> F_Inputs!D215</f>
        <v>£m</v>
      </c>
      <c r="E215" s="178" t="str">
        <f xml:space="preserve"> F_Inputs!E215</f>
        <v>Price Review 2024</v>
      </c>
      <c r="F215" s="211" t="str">
        <f xml:space="preserve"> IF(InpOverride!F215 = 0, F_Inputs!F215, InpOverride!F215)</f>
        <v/>
      </c>
      <c r="G215" s="211">
        <f xml:space="preserve"> IF(InpOverride!G215 = 0, F_Inputs!G215, InpOverride!G215)</f>
        <v>440.46800000000002</v>
      </c>
    </row>
    <row r="216" spans="1:7">
      <c r="A216" s="263" t="str">
        <f xml:space="preserve"> F_Inputs!A216</f>
        <v>TMS</v>
      </c>
      <c r="B216" s="263" t="str">
        <f xml:space="preserve"> F_Inputs!B216</f>
        <v>PD11_24WN_PR24</v>
      </c>
      <c r="C216" s="178" t="str">
        <f xml:space="preserve"> F_Inputs!C216</f>
        <v>Opening RCV balances as at 1 April 2025 expressed in PR24 base year prices - Opening RCV at 1 April 2025 in 2022-23 FYA (CPIH) prices post midnight adjustments - Water Network+</v>
      </c>
      <c r="D216" s="178" t="str">
        <f xml:space="preserve"> F_Inputs!D216</f>
        <v>£m</v>
      </c>
      <c r="E216" s="178" t="str">
        <f xml:space="preserve"> F_Inputs!E216</f>
        <v>Price Review 2024</v>
      </c>
      <c r="F216" s="211" t="str">
        <f xml:space="preserve"> IF(InpOverride!F216 = 0, F_Inputs!F216, InpOverride!F216)</f>
        <v/>
      </c>
      <c r="G216" s="211">
        <f xml:space="preserve"> IF(InpOverride!G216 = 0, F_Inputs!G216, InpOverride!G216)</f>
        <v>8525.7270000000008</v>
      </c>
    </row>
    <row r="217" spans="1:7">
      <c r="A217" s="263" t="str">
        <f xml:space="preserve"> F_Inputs!A217</f>
        <v>TMS</v>
      </c>
      <c r="B217" s="263" t="str">
        <f xml:space="preserve"> F_Inputs!B217</f>
        <v>PD11_24WWN_PR24</v>
      </c>
      <c r="C217" s="178" t="str">
        <f xml:space="preserve"> F_Inputs!C217</f>
        <v>Opening RCV balances as at 1 April 2025 expressed in PR24 base year prices - Opening RCV at 1 April 2025 in 2022-23 FYA (CPIH) prices post midnight adjustments - Wastewater Network+</v>
      </c>
      <c r="D217" s="178" t="str">
        <f xml:space="preserve"> F_Inputs!D217</f>
        <v>£m</v>
      </c>
      <c r="E217" s="178" t="str">
        <f xml:space="preserve"> F_Inputs!E217</f>
        <v>Price Review 2024</v>
      </c>
      <c r="F217" s="211" t="str">
        <f xml:space="preserve"> IF(InpOverride!F217 = 0, F_Inputs!F217, InpOverride!F217)</f>
        <v/>
      </c>
      <c r="G217" s="211">
        <f xml:space="preserve"> IF(InpOverride!G217 = 0, F_Inputs!G217, InpOverride!G217)</f>
        <v>6738.0460000000003</v>
      </c>
    </row>
    <row r="218" spans="1:7">
      <c r="A218" s="263" t="str">
        <f xml:space="preserve"> F_Inputs!A218</f>
        <v>TMS</v>
      </c>
      <c r="B218" s="263" t="str">
        <f xml:space="preserve"> F_Inputs!B218</f>
        <v>PD11_24BIO_PR24</v>
      </c>
      <c r="C218" s="178" t="str">
        <f xml:space="preserve"> F_Inputs!C218</f>
        <v>Opening RCV balances as at 1 April 2025 expressed in PR24 base year prices - Opening RCV at 1 April 2025 in 2022-23 FYA (CPIH) prices post midnight adjustments - Bioresources</v>
      </c>
      <c r="D218" s="178" t="str">
        <f xml:space="preserve"> F_Inputs!D218</f>
        <v>£m</v>
      </c>
      <c r="E218" s="178" t="str">
        <f xml:space="preserve"> F_Inputs!E218</f>
        <v>Price Review 2024</v>
      </c>
      <c r="F218" s="211" t="str">
        <f xml:space="preserve"> IF(InpOverride!F218 = 0, F_Inputs!F218, InpOverride!F218)</f>
        <v/>
      </c>
      <c r="G218" s="211">
        <f xml:space="preserve"> IF(InpOverride!G218 = 0, F_Inputs!G218, InpOverride!G218)</f>
        <v>1813.01</v>
      </c>
    </row>
    <row r="219" spans="1:7">
      <c r="A219" s="263" t="str">
        <f xml:space="preserve"> F_Inputs!A219</f>
        <v>TMS</v>
      </c>
      <c r="B219" s="263" t="str">
        <f xml:space="preserve"> F_Inputs!B219</f>
        <v>PD11_24ADDN1_PR24</v>
      </c>
      <c r="C219" s="178" t="str">
        <f xml:space="preserve"> F_Inputs!C219</f>
        <v>Opening RCV balances as at 1 April 2025 expressed in PR24 base year prices - Opening RCV at 1 April 2025 in 2022-23 FYA (CPIH) prices post midnight adjustments - Additional Control 1</v>
      </c>
      <c r="D219" s="178" t="str">
        <f xml:space="preserve"> F_Inputs!D219</f>
        <v>£m</v>
      </c>
      <c r="E219" s="178" t="str">
        <f xml:space="preserve"> F_Inputs!E219</f>
        <v>Price Review 2024</v>
      </c>
      <c r="F219" s="211" t="str">
        <f xml:space="preserve"> IF(InpOverride!F219 = 0, F_Inputs!F219, InpOverride!F219)</f>
        <v/>
      </c>
      <c r="G219" s="211">
        <f xml:space="preserve"> IF(InpOverride!G219 = 0, F_Inputs!G219, InpOverride!G219)</f>
        <v>1196.2860000000001</v>
      </c>
    </row>
    <row r="220" spans="1:7">
      <c r="A220" s="263" t="str">
        <f xml:space="preserve"> F_Inputs!A220</f>
        <v>TMS</v>
      </c>
      <c r="B220" s="263" t="str">
        <f xml:space="preserve"> F_Inputs!B220</f>
        <v>PD11_24ADDN2_PR24</v>
      </c>
      <c r="C220" s="178" t="str">
        <f xml:space="preserve"> F_Inputs!C220</f>
        <v>Opening RCV balances as at 1 April 2025 expressed in PR24 base year prices - Opening RCV at 1 April 2025 in 2022-23 FYA (CPIH) prices post midnight adjustments - Additional Control 2</v>
      </c>
      <c r="D220" s="178" t="str">
        <f xml:space="preserve"> F_Inputs!D220</f>
        <v>£m</v>
      </c>
      <c r="E220" s="178" t="str">
        <f xml:space="preserve"> F_Inputs!E220</f>
        <v>Price Review 2024</v>
      </c>
      <c r="F220" s="211" t="str">
        <f xml:space="preserve"> IF(InpOverride!F220 = 0, F_Inputs!F220, InpOverride!F220)</f>
        <v/>
      </c>
      <c r="G220" s="211">
        <f xml:space="preserve"> IF(InpOverride!G220 = 0, F_Inputs!G220, InpOverride!G220)</f>
        <v>0</v>
      </c>
    </row>
    <row r="221" spans="1:7">
      <c r="A221" s="263" t="str">
        <f xml:space="preserve"> F_Inputs!A221</f>
        <v>TMS</v>
      </c>
      <c r="B221" s="263" t="str">
        <f xml:space="preserve"> F_Inputs!B221</f>
        <v>PD11_24TOT_PR24</v>
      </c>
      <c r="C221" s="178" t="str">
        <f xml:space="preserve"> F_Inputs!C221</f>
        <v>Opening RCV balances as at 1 April 2025 expressed in PR24 base year prices - Opening RCV at 1 April 2025 in 2022-23 FYA (CPIH) prices post midnight adjustments - Total</v>
      </c>
      <c r="D221" s="178" t="str">
        <f xml:space="preserve"> F_Inputs!D221</f>
        <v>£m</v>
      </c>
      <c r="E221" s="178" t="str">
        <f xml:space="preserve"> F_Inputs!E221</f>
        <v>Price Review 2024</v>
      </c>
      <c r="F221" s="211" t="str">
        <f xml:space="preserve"> IF(InpOverride!F221 = 0, F_Inputs!F221, InpOverride!F221)</f>
        <v/>
      </c>
      <c r="G221" s="211">
        <f xml:space="preserve"> IF(InpOverride!G221 = 0, F_Inputs!G221, InpOverride!G221)</f>
        <v>18713.537</v>
      </c>
    </row>
    <row r="222" spans="1:7">
      <c r="A222" s="263" t="str">
        <f xml:space="preserve"> F_Inputs!A222</f>
        <v>TMS</v>
      </c>
      <c r="B222" s="263" t="str">
        <f xml:space="preserve"> F_Inputs!B222</f>
        <v>PD11_25WR_PR24</v>
      </c>
      <c r="C222" s="178" t="str">
        <f xml:space="preserve"> F_Inputs!C222</f>
        <v>Opening RCV balances as at 1 April 2025 expressed in PR24 base year prices - Opening RCV at 1 April 2025 in 2022-23 FYE (CPIH) prices post midnight adjustments - Water resources</v>
      </c>
      <c r="D222" s="178" t="str">
        <f xml:space="preserve"> F_Inputs!D222</f>
        <v>£m</v>
      </c>
      <c r="E222" s="178" t="str">
        <f xml:space="preserve"> F_Inputs!E222</f>
        <v>Price Review 2024</v>
      </c>
      <c r="F222" s="211" t="str">
        <f xml:space="preserve"> IF(InpOverride!F222 = 0, F_Inputs!F222, InpOverride!F222)</f>
        <v/>
      </c>
      <c r="G222" s="211">
        <f xml:space="preserve"> IF(InpOverride!G222 = 0, F_Inputs!G222, InpOverride!G222)</f>
        <v>453.92200000000003</v>
      </c>
    </row>
    <row r="223" spans="1:7">
      <c r="A223" s="263" t="str">
        <f xml:space="preserve"> F_Inputs!A223</f>
        <v>TMS</v>
      </c>
      <c r="B223" s="263" t="str">
        <f xml:space="preserve"> F_Inputs!B223</f>
        <v>PD11_25WN_PR24</v>
      </c>
      <c r="C223" s="178" t="str">
        <f xml:space="preserve"> F_Inputs!C223</f>
        <v>Opening RCV balances as at 1 April 2025 expressed in PR24 base year prices - Opening RCV at 1 April 2025 in 2022-23 FYE (CPIH) prices post midnight adjustments - Water Network+</v>
      </c>
      <c r="D223" s="178" t="str">
        <f xml:space="preserve"> F_Inputs!D223</f>
        <v>£m</v>
      </c>
      <c r="E223" s="178" t="str">
        <f xml:space="preserve"> F_Inputs!E223</f>
        <v>Price Review 2024</v>
      </c>
      <c r="F223" s="211" t="str">
        <f xml:space="preserve"> IF(InpOverride!F223 = 0, F_Inputs!F223, InpOverride!F223)</f>
        <v/>
      </c>
      <c r="G223" s="211">
        <f xml:space="preserve"> IF(InpOverride!G223 = 0, F_Inputs!G223, InpOverride!G223)</f>
        <v>8786.1470000000008</v>
      </c>
    </row>
    <row r="224" spans="1:7">
      <c r="A224" s="263" t="str">
        <f xml:space="preserve"> F_Inputs!A224</f>
        <v>TMS</v>
      </c>
      <c r="B224" s="263" t="str">
        <f xml:space="preserve"> F_Inputs!B224</f>
        <v>PD11_25WWN_PR24</v>
      </c>
      <c r="C224" s="178" t="str">
        <f xml:space="preserve"> F_Inputs!C224</f>
        <v>Opening RCV balances as at 1 April 2025 expressed in PR24 base year prices - Opening RCV at 1 April 2025 in 2022-23 FYE (CPIH) prices post midnight adjustments - Wastewater Network+</v>
      </c>
      <c r="D224" s="178" t="str">
        <f xml:space="preserve"> F_Inputs!D224</f>
        <v>£m</v>
      </c>
      <c r="E224" s="178" t="str">
        <f xml:space="preserve"> F_Inputs!E224</f>
        <v>Price Review 2024</v>
      </c>
      <c r="F224" s="211" t="str">
        <f xml:space="preserve"> IF(InpOverride!F224 = 0, F_Inputs!F224, InpOverride!F224)</f>
        <v/>
      </c>
      <c r="G224" s="211">
        <f xml:space="preserve"> IF(InpOverride!G224 = 0, F_Inputs!G224, InpOverride!G224)</f>
        <v>6943.8609999999999</v>
      </c>
    </row>
    <row r="225" spans="1:7">
      <c r="A225" s="263" t="str">
        <f xml:space="preserve"> F_Inputs!A225</f>
        <v>TMS</v>
      </c>
      <c r="B225" s="263" t="str">
        <f xml:space="preserve"> F_Inputs!B225</f>
        <v>PD11_25BIO_PR24</v>
      </c>
      <c r="C225" s="178" t="str">
        <f xml:space="preserve"> F_Inputs!C225</f>
        <v>Opening RCV balances as at 1 April 2025 expressed in PR24 base year prices - Opening RCV at 1 April 2025 in 2022-23 FYE (CPIH) prices post midnight adjustments - Bioresources</v>
      </c>
      <c r="D225" s="178" t="str">
        <f xml:space="preserve"> F_Inputs!D225</f>
        <v>£m</v>
      </c>
      <c r="E225" s="178" t="str">
        <f xml:space="preserve"> F_Inputs!E225</f>
        <v>Price Review 2024</v>
      </c>
      <c r="F225" s="211" t="str">
        <f xml:space="preserve"> IF(InpOverride!F225 = 0, F_Inputs!F225, InpOverride!F225)</f>
        <v/>
      </c>
      <c r="G225" s="211">
        <f xml:space="preserve"> IF(InpOverride!G225 = 0, F_Inputs!G225, InpOverride!G225)</f>
        <v>1868.3889999999999</v>
      </c>
    </row>
    <row r="226" spans="1:7">
      <c r="A226" s="263" t="str">
        <f xml:space="preserve"> F_Inputs!A226</f>
        <v>TMS</v>
      </c>
      <c r="B226" s="263" t="str">
        <f xml:space="preserve"> F_Inputs!B226</f>
        <v>PD11_25ADDN1_PR24</v>
      </c>
      <c r="C226" s="178" t="str">
        <f xml:space="preserve"> F_Inputs!C226</f>
        <v>Opening RCV balances as at 1 April 2025 expressed in PR24 base year prices - Opening RCV at 1 April 2025 in 2022-23 FYE (CPIH) prices post midnight adjustments - Additional Control 1</v>
      </c>
      <c r="D226" s="178" t="str">
        <f xml:space="preserve"> F_Inputs!D226</f>
        <v>£m</v>
      </c>
      <c r="E226" s="178" t="str">
        <f xml:space="preserve"> F_Inputs!E226</f>
        <v>Price Review 2024</v>
      </c>
      <c r="F226" s="211" t="str">
        <f xml:space="preserve"> IF(InpOverride!F226 = 0, F_Inputs!F226, InpOverride!F226)</f>
        <v/>
      </c>
      <c r="G226" s="211">
        <f xml:space="preserve"> IF(InpOverride!G226 = 0, F_Inputs!G226, InpOverride!G226)</f>
        <v>1232.827</v>
      </c>
    </row>
    <row r="227" spans="1:7">
      <c r="A227" s="263" t="str">
        <f xml:space="preserve"> F_Inputs!A227</f>
        <v>TMS</v>
      </c>
      <c r="B227" s="263" t="str">
        <f xml:space="preserve"> F_Inputs!B227</f>
        <v>PD11_25ADDN2_PR24</v>
      </c>
      <c r="C227" s="178" t="str">
        <f xml:space="preserve"> F_Inputs!C227</f>
        <v>Opening RCV balances as at 1 April 2025 expressed in PR24 base year prices - Opening RCV at 1 April 2025 in 2022-23 FYE (CPIH) prices post midnight adjustments - Additional Control 2</v>
      </c>
      <c r="D227" s="178" t="str">
        <f xml:space="preserve"> F_Inputs!D227</f>
        <v>£m</v>
      </c>
      <c r="E227" s="178" t="str">
        <f xml:space="preserve"> F_Inputs!E227</f>
        <v>Price Review 2024</v>
      </c>
      <c r="F227" s="211" t="str">
        <f xml:space="preserve"> IF(InpOverride!F227 = 0, F_Inputs!F227, InpOverride!F227)</f>
        <v/>
      </c>
      <c r="G227" s="211">
        <f xml:space="preserve"> IF(InpOverride!G227 = 0, F_Inputs!G227, InpOverride!G227)</f>
        <v>0</v>
      </c>
    </row>
    <row r="228" spans="1:7">
      <c r="A228" s="263" t="str">
        <f xml:space="preserve"> F_Inputs!A228</f>
        <v>TMS</v>
      </c>
      <c r="B228" s="263" t="str">
        <f xml:space="preserve"> F_Inputs!B228</f>
        <v>PD11_25TOT_PR24</v>
      </c>
      <c r="C228" s="178" t="str">
        <f xml:space="preserve"> F_Inputs!C228</f>
        <v>Opening RCV balances as at 1 April 2025 expressed in PR24 base year prices - Opening RCV at 1 April 2025 in 2022-23 FYE (CPIH) prices post midnight adjustments - Total</v>
      </c>
      <c r="D228" s="178" t="str">
        <f xml:space="preserve"> F_Inputs!D228</f>
        <v>£m</v>
      </c>
      <c r="E228" s="178" t="str">
        <f xml:space="preserve"> F_Inputs!E228</f>
        <v>Price Review 2024</v>
      </c>
      <c r="F228" s="211" t="str">
        <f xml:space="preserve"> IF(InpOverride!F228 = 0, F_Inputs!F228, InpOverride!F228)</f>
        <v/>
      </c>
      <c r="G228" s="211">
        <f xml:space="preserve"> IF(InpOverride!G228 = 0, F_Inputs!G228, InpOverride!G228)</f>
        <v>19285.146000000001</v>
      </c>
    </row>
    <row r="229" spans="1:7">
      <c r="A229" s="264" t="str">
        <f>InpOverride!A229</f>
        <v>TMS</v>
      </c>
      <c r="B229" s="264" t="str">
        <f>InpOverride!B229</f>
        <v>C_PR24PD20_PD11_18ADDN1_PR24</v>
      </c>
      <c r="C229" s="264" t="str">
        <f>InpOverride!C229</f>
        <v>PR19 Havant Thicket activities RCV adjustment in 2017-18 FYA (CPIH deflated) prices (ADDN1)</v>
      </c>
      <c r="D229" s="264" t="str">
        <f>InpOverride!D229</f>
        <v>£m</v>
      </c>
      <c r="E229" s="264" t="str">
        <f>InpOverride!E229</f>
        <v>Price Review 2024</v>
      </c>
      <c r="F229" s="211">
        <f xml:space="preserve"> IF(InpOverride!F229 = 0, F_Inputs!F229, InpOverride!F229)</f>
        <v>0</v>
      </c>
      <c r="G229" s="211">
        <f xml:space="preserve"> IF(InpOverride!G229 = 0, F_Inputs!G229, InpOverride!G229)</f>
        <v>0</v>
      </c>
    </row>
    <row r="230" spans="1:7">
      <c r="A230" s="264" t="str">
        <f>InpOverride!A230</f>
        <v>TMS</v>
      </c>
      <c r="B230" s="264" t="str">
        <f>InpOverride!B230</f>
        <v>C_PR24PD20_PD11_18ADDN2_PR24</v>
      </c>
      <c r="C230" s="264" t="str">
        <f>InpOverride!C230</f>
        <v>PR19 Havant Thicket activities RCV adjustment in 2017-18 FYA (CPIH deflated) prices (ADDN2)</v>
      </c>
      <c r="D230" s="264" t="str">
        <f>InpOverride!D230</f>
        <v>£m</v>
      </c>
      <c r="E230" s="264" t="str">
        <f>InpOverride!E230</f>
        <v>Price Review 2024</v>
      </c>
      <c r="F230" s="211">
        <f xml:space="preserve"> IF(InpOverride!F230 = 0, F_Inputs!F230, InpOverride!F230)</f>
        <v>0</v>
      </c>
      <c r="G230" s="211">
        <f xml:space="preserve"> IF(InpOverride!G230 = 0, F_Inputs!G230, InpOverride!G230)</f>
        <v>0</v>
      </c>
    </row>
  </sheetData>
  <pageMargins left="0.70866141732283472" right="0.70866141732283472" top="0.74803149606299213" bottom="0.74803149606299213" header="0.31496062992125984" footer="0.31496062992125984"/>
  <pageSetup paperSize="8" fitToHeight="0" orientation="landscape" r:id="rId1"/>
  <headerFooter>
    <oddHeader>&amp;L&amp;F&amp;C&amp;A</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98EB5-99EE-4073-8113-48FE3DE3379C}">
  <sheetPr>
    <pageSetUpPr fitToPage="1"/>
  </sheetPr>
  <dimension ref="A1:D103"/>
  <sheetViews>
    <sheetView zoomScale="80" zoomScaleNormal="80" workbookViewId="0"/>
  </sheetViews>
  <sheetFormatPr defaultColWidth="9.33203125" defaultRowHeight="14.1"/>
  <cols>
    <col min="1" max="1" width="11.6640625" style="168" bestFit="1" customWidth="1"/>
    <col min="2" max="2" width="71.6640625" style="168" bestFit="1" customWidth="1"/>
    <col min="3" max="3" width="57.5" style="168" bestFit="1" customWidth="1"/>
    <col min="4" max="4" width="11.1640625" style="168" bestFit="1" customWidth="1"/>
    <col min="5" max="16384" width="9.33203125" style="168"/>
  </cols>
  <sheetData>
    <row r="1" spans="1:4">
      <c r="A1" s="168" t="s">
        <v>591</v>
      </c>
      <c r="B1" s="168" t="s">
        <v>592</v>
      </c>
      <c r="C1" s="168" t="s">
        <v>593</v>
      </c>
      <c r="D1" s="168" t="s">
        <v>594</v>
      </c>
    </row>
    <row r="3" spans="1:4">
      <c r="A3" s="169" t="s">
        <v>96</v>
      </c>
      <c r="B3" s="170" t="s">
        <v>595</v>
      </c>
      <c r="C3" s="171" t="s">
        <v>596</v>
      </c>
      <c r="D3" s="171">
        <v>78.024998529191848</v>
      </c>
    </row>
    <row r="4" spans="1:4">
      <c r="A4" s="169" t="s">
        <v>96</v>
      </c>
      <c r="B4" s="170" t="s">
        <v>597</v>
      </c>
      <c r="C4" s="171" t="s">
        <v>598</v>
      </c>
      <c r="D4" s="171">
        <v>1163.0269092797437</v>
      </c>
    </row>
    <row r="5" spans="1:4">
      <c r="A5" s="169" t="s">
        <v>96</v>
      </c>
      <c r="B5" s="170" t="s">
        <v>599</v>
      </c>
      <c r="C5" s="171" t="s">
        <v>600</v>
      </c>
      <c r="D5" s="171">
        <v>1752.1045549330327</v>
      </c>
    </row>
    <row r="6" spans="1:4">
      <c r="A6" s="169" t="s">
        <v>96</v>
      </c>
      <c r="B6" s="170" t="s">
        <v>601</v>
      </c>
      <c r="C6" s="171" t="s">
        <v>602</v>
      </c>
      <c r="D6" s="171">
        <v>122.67773811849359</v>
      </c>
    </row>
    <row r="7" spans="1:4">
      <c r="A7" s="169" t="s">
        <v>96</v>
      </c>
      <c r="B7" s="170" t="s">
        <v>603</v>
      </c>
      <c r="C7" s="171" t="s">
        <v>604</v>
      </c>
      <c r="D7" s="171">
        <v>0</v>
      </c>
    </row>
    <row r="9" spans="1:4">
      <c r="A9" s="169" t="s">
        <v>100</v>
      </c>
      <c r="B9" s="170" t="s">
        <v>595</v>
      </c>
      <c r="C9" s="171" t="s">
        <v>596</v>
      </c>
      <c r="D9" s="171">
        <v>83.005661170897383</v>
      </c>
    </row>
    <row r="10" spans="1:4">
      <c r="A10" s="169" t="s">
        <v>100</v>
      </c>
      <c r="B10" s="170" t="s">
        <v>597</v>
      </c>
      <c r="C10" s="171" t="s">
        <v>598</v>
      </c>
      <c r="D10" s="171">
        <v>678.20150951566575</v>
      </c>
    </row>
    <row r="11" spans="1:4">
      <c r="A11" s="169" t="s">
        <v>100</v>
      </c>
      <c r="B11" s="170" t="s">
        <v>599</v>
      </c>
      <c r="C11" s="171" t="s">
        <v>600</v>
      </c>
      <c r="D11" s="171">
        <v>1561.880480620759</v>
      </c>
    </row>
    <row r="12" spans="1:4">
      <c r="A12" s="169" t="s">
        <v>100</v>
      </c>
      <c r="B12" s="170" t="s">
        <v>601</v>
      </c>
      <c r="C12" s="171" t="s">
        <v>602</v>
      </c>
      <c r="D12" s="171">
        <v>81.873517330208998</v>
      </c>
    </row>
    <row r="13" spans="1:4">
      <c r="A13" s="169" t="s">
        <v>100</v>
      </c>
      <c r="B13" s="170" t="s">
        <v>603</v>
      </c>
      <c r="C13" s="171" t="s">
        <v>604</v>
      </c>
      <c r="D13" s="171">
        <v>0</v>
      </c>
    </row>
    <row r="15" spans="1:4">
      <c r="A15" s="169" t="s">
        <v>124</v>
      </c>
      <c r="B15" s="170" t="s">
        <v>595</v>
      </c>
      <c r="C15" s="171" t="s">
        <v>596</v>
      </c>
      <c r="D15" s="171">
        <v>21.223577751961528</v>
      </c>
    </row>
    <row r="16" spans="1:4">
      <c r="A16" s="169" t="s">
        <v>124</v>
      </c>
      <c r="B16" s="170" t="s">
        <v>597</v>
      </c>
      <c r="C16" s="171" t="s">
        <v>598</v>
      </c>
      <c r="D16" s="171">
        <v>5.2194247141257213</v>
      </c>
    </row>
    <row r="17" spans="1:4">
      <c r="A17" s="169" t="s">
        <v>124</v>
      </c>
      <c r="B17" s="170" t="s">
        <v>599</v>
      </c>
      <c r="C17" s="171" t="s">
        <v>600</v>
      </c>
      <c r="D17" s="171">
        <v>0.28100297806447888</v>
      </c>
    </row>
    <row r="18" spans="1:4">
      <c r="A18" s="169" t="s">
        <v>124</v>
      </c>
      <c r="B18" s="170" t="s">
        <v>601</v>
      </c>
      <c r="C18" s="171" t="s">
        <v>602</v>
      </c>
      <c r="D18" s="171">
        <v>0</v>
      </c>
    </row>
    <row r="19" spans="1:4">
      <c r="A19" s="169" t="s">
        <v>124</v>
      </c>
      <c r="B19" s="170" t="s">
        <v>603</v>
      </c>
      <c r="C19" s="171" t="s">
        <v>604</v>
      </c>
      <c r="D19" s="171">
        <v>0</v>
      </c>
    </row>
    <row r="21" spans="1:4">
      <c r="A21" s="169" t="s">
        <v>102</v>
      </c>
      <c r="B21" s="170" t="s">
        <v>595</v>
      </c>
      <c r="C21" s="171" t="s">
        <v>596</v>
      </c>
      <c r="D21" s="171">
        <v>117.8129056186979</v>
      </c>
    </row>
    <row r="22" spans="1:4">
      <c r="A22" s="169" t="s">
        <v>102</v>
      </c>
      <c r="B22" s="170" t="s">
        <v>597</v>
      </c>
      <c r="C22" s="171" t="s">
        <v>598</v>
      </c>
      <c r="D22" s="171">
        <v>696.48880204736474</v>
      </c>
    </row>
    <row r="23" spans="1:4">
      <c r="A23" s="169" t="s">
        <v>102</v>
      </c>
      <c r="B23" s="170" t="s">
        <v>599</v>
      </c>
      <c r="C23" s="171" t="s">
        <v>600</v>
      </c>
      <c r="D23" s="171">
        <v>756.16453525431109</v>
      </c>
    </row>
    <row r="24" spans="1:4">
      <c r="A24" s="169" t="s">
        <v>102</v>
      </c>
      <c r="B24" s="170" t="s">
        <v>601</v>
      </c>
      <c r="C24" s="171" t="s">
        <v>602</v>
      </c>
      <c r="D24" s="171">
        <v>47.621406660667773</v>
      </c>
    </row>
    <row r="25" spans="1:4">
      <c r="A25" s="169" t="s">
        <v>102</v>
      </c>
      <c r="B25" s="170" t="s">
        <v>603</v>
      </c>
      <c r="C25" s="171" t="s">
        <v>604</v>
      </c>
      <c r="D25" s="171">
        <v>0</v>
      </c>
    </row>
    <row r="27" spans="1:4">
      <c r="A27" s="169" t="s">
        <v>126</v>
      </c>
      <c r="B27" s="170" t="s">
        <v>595</v>
      </c>
      <c r="C27" s="171" t="s">
        <v>596</v>
      </c>
      <c r="D27" s="171">
        <v>152.6659806075991</v>
      </c>
    </row>
    <row r="28" spans="1:4">
      <c r="A28" s="169" t="s">
        <v>126</v>
      </c>
      <c r="B28" s="170" t="s">
        <v>597</v>
      </c>
      <c r="C28" s="171" t="s">
        <v>598</v>
      </c>
      <c r="D28" s="171">
        <v>1671.4699971803875</v>
      </c>
    </row>
    <row r="29" spans="1:4">
      <c r="A29" s="169" t="s">
        <v>126</v>
      </c>
      <c r="B29" s="170" t="s">
        <v>599</v>
      </c>
      <c r="C29" s="171" t="s">
        <v>600</v>
      </c>
      <c r="D29" s="171">
        <v>1538.9420690207423</v>
      </c>
    </row>
    <row r="30" spans="1:4">
      <c r="A30" s="169" t="s">
        <v>126</v>
      </c>
      <c r="B30" s="170" t="s">
        <v>601</v>
      </c>
      <c r="C30" s="171" t="s">
        <v>602</v>
      </c>
      <c r="D30" s="171">
        <v>181.19790242391846</v>
      </c>
    </row>
    <row r="31" spans="1:4">
      <c r="A31" s="169" t="s">
        <v>126</v>
      </c>
      <c r="B31" s="170" t="s">
        <v>603</v>
      </c>
      <c r="C31" s="171" t="s">
        <v>604</v>
      </c>
      <c r="D31" s="171">
        <v>0</v>
      </c>
    </row>
    <row r="33" spans="1:4">
      <c r="A33" s="169" t="s">
        <v>114</v>
      </c>
      <c r="B33" s="170" t="s">
        <v>595</v>
      </c>
      <c r="C33" s="172" t="s">
        <v>596</v>
      </c>
      <c r="D33" s="172">
        <v>61.376978145902548</v>
      </c>
    </row>
    <row r="34" spans="1:4">
      <c r="A34" s="169" t="s">
        <v>114</v>
      </c>
      <c r="B34" s="170" t="s">
        <v>597</v>
      </c>
      <c r="C34" s="172" t="s">
        <v>598</v>
      </c>
      <c r="D34" s="172">
        <v>563.66476054491216</v>
      </c>
    </row>
    <row r="35" spans="1:4">
      <c r="A35" s="169" t="s">
        <v>114</v>
      </c>
      <c r="B35" s="170" t="s">
        <v>599</v>
      </c>
      <c r="C35" s="172" t="s">
        <v>600</v>
      </c>
      <c r="D35" s="172">
        <v>659.73007862698466</v>
      </c>
    </row>
    <row r="36" spans="1:4">
      <c r="A36" s="169" t="s">
        <v>114</v>
      </c>
      <c r="B36" s="170" t="s">
        <v>601</v>
      </c>
      <c r="C36" s="172" t="s">
        <v>602</v>
      </c>
      <c r="D36" s="172">
        <v>26.010741959149527</v>
      </c>
    </row>
    <row r="37" spans="1:4">
      <c r="A37" s="169" t="s">
        <v>114</v>
      </c>
      <c r="B37" s="170" t="s">
        <v>603</v>
      </c>
      <c r="C37" s="172" t="s">
        <v>604</v>
      </c>
      <c r="D37" s="172">
        <v>0</v>
      </c>
    </row>
    <row r="39" spans="1:4">
      <c r="A39" s="169" t="s">
        <v>108</v>
      </c>
      <c r="B39" s="170" t="s">
        <v>595</v>
      </c>
      <c r="C39" s="171" t="s">
        <v>596</v>
      </c>
      <c r="D39" s="171">
        <v>31.027929873912452</v>
      </c>
    </row>
    <row r="40" spans="1:4">
      <c r="A40" s="169" t="s">
        <v>108</v>
      </c>
      <c r="B40" s="170" t="s">
        <v>597</v>
      </c>
      <c r="C40" s="171" t="s">
        <v>598</v>
      </c>
      <c r="D40" s="171">
        <v>414.52049111946963</v>
      </c>
    </row>
    <row r="41" spans="1:4">
      <c r="A41" s="169" t="s">
        <v>108</v>
      </c>
      <c r="B41" s="170" t="s">
        <v>599</v>
      </c>
      <c r="C41" s="171" t="s">
        <v>600</v>
      </c>
      <c r="D41" s="171">
        <v>1420.7936160532406</v>
      </c>
    </row>
    <row r="42" spans="1:4">
      <c r="A42" s="169" t="s">
        <v>108</v>
      </c>
      <c r="B42" s="170" t="s">
        <v>601</v>
      </c>
      <c r="C42" s="171" t="s">
        <v>602</v>
      </c>
      <c r="D42" s="171">
        <v>62.94029690791028</v>
      </c>
    </row>
    <row r="43" spans="1:4">
      <c r="A43" s="169" t="s">
        <v>108</v>
      </c>
      <c r="B43" s="170" t="s">
        <v>603</v>
      </c>
      <c r="C43" s="171" t="s">
        <v>604</v>
      </c>
      <c r="D43" s="171">
        <v>0</v>
      </c>
    </row>
    <row r="45" spans="1:4">
      <c r="A45" s="169" t="s">
        <v>116</v>
      </c>
      <c r="B45" s="170" t="s">
        <v>595</v>
      </c>
      <c r="C45" s="171" t="s">
        <v>596</v>
      </c>
      <c r="D45" s="171">
        <v>126.05383282677437</v>
      </c>
    </row>
    <row r="46" spans="1:4">
      <c r="A46" s="169" t="s">
        <v>116</v>
      </c>
      <c r="B46" s="170" t="s">
        <v>597</v>
      </c>
      <c r="C46" s="171" t="s">
        <v>598</v>
      </c>
      <c r="D46" s="171">
        <v>2496.9728870243603</v>
      </c>
    </row>
    <row r="47" spans="1:4">
      <c r="A47" s="169" t="s">
        <v>116</v>
      </c>
      <c r="B47" s="170" t="s">
        <v>599</v>
      </c>
      <c r="C47" s="171" t="s">
        <v>600</v>
      </c>
      <c r="D47" s="171">
        <v>1978.8330635133252</v>
      </c>
    </row>
    <row r="48" spans="1:4">
      <c r="A48" s="169" t="s">
        <v>116</v>
      </c>
      <c r="B48" s="170" t="s">
        <v>601</v>
      </c>
      <c r="C48" s="171" t="s">
        <v>602</v>
      </c>
      <c r="D48" s="171">
        <v>620.31040002203417</v>
      </c>
    </row>
    <row r="49" spans="1:4">
      <c r="A49" s="169" t="s">
        <v>116</v>
      </c>
      <c r="B49" s="170" t="s">
        <v>603</v>
      </c>
      <c r="C49" s="171" t="s">
        <v>604</v>
      </c>
      <c r="D49" s="171">
        <v>670.18401734032125</v>
      </c>
    </row>
    <row r="51" spans="1:4">
      <c r="A51" s="169" t="s">
        <v>118</v>
      </c>
      <c r="B51" s="170" t="s">
        <v>595</v>
      </c>
      <c r="C51" s="171" t="s">
        <v>596</v>
      </c>
      <c r="D51" s="171">
        <v>252.02819614755992</v>
      </c>
    </row>
    <row r="52" spans="1:4">
      <c r="A52" s="169" t="s">
        <v>118</v>
      </c>
      <c r="B52" s="170" t="s">
        <v>597</v>
      </c>
      <c r="C52" s="171" t="s">
        <v>598</v>
      </c>
      <c r="D52" s="171">
        <v>1299.4588194938669</v>
      </c>
    </row>
    <row r="53" spans="1:4">
      <c r="A53" s="169" t="s">
        <v>118</v>
      </c>
      <c r="B53" s="170" t="s">
        <v>599</v>
      </c>
      <c r="C53" s="171" t="s">
        <v>600</v>
      </c>
      <c r="D53" s="171">
        <v>2730.5280205633335</v>
      </c>
    </row>
    <row r="54" spans="1:4">
      <c r="A54" s="169" t="s">
        <v>118</v>
      </c>
      <c r="B54" s="170" t="s">
        <v>601</v>
      </c>
      <c r="C54" s="171" t="s">
        <v>602</v>
      </c>
      <c r="D54" s="171">
        <v>135.82063063672186</v>
      </c>
    </row>
    <row r="55" spans="1:4">
      <c r="A55" s="169" t="s">
        <v>118</v>
      </c>
      <c r="B55" s="170" t="s">
        <v>603</v>
      </c>
      <c r="C55" s="171" t="s">
        <v>604</v>
      </c>
      <c r="D55" s="171">
        <v>0</v>
      </c>
    </row>
    <row r="57" spans="1:4">
      <c r="A57" s="169" t="s">
        <v>120</v>
      </c>
      <c r="B57" s="170" t="s">
        <v>595</v>
      </c>
      <c r="C57" s="171" t="s">
        <v>596</v>
      </c>
      <c r="D57" s="171">
        <v>24.820165001516379</v>
      </c>
    </row>
    <row r="58" spans="1:4">
      <c r="A58" s="169" t="s">
        <v>120</v>
      </c>
      <c r="B58" s="170" t="s">
        <v>597</v>
      </c>
      <c r="C58" s="171" t="s">
        <v>598</v>
      </c>
      <c r="D58" s="171">
        <v>445.08780311111775</v>
      </c>
    </row>
    <row r="59" spans="1:4">
      <c r="A59" s="169" t="s">
        <v>120</v>
      </c>
      <c r="B59" s="170" t="s">
        <v>599</v>
      </c>
      <c r="C59" s="171" t="s">
        <v>600</v>
      </c>
      <c r="D59" s="171">
        <v>803.77808491521046</v>
      </c>
    </row>
    <row r="60" spans="1:4">
      <c r="A60" s="169" t="s">
        <v>120</v>
      </c>
      <c r="B60" s="170" t="s">
        <v>601</v>
      </c>
      <c r="C60" s="171" t="s">
        <v>602</v>
      </c>
      <c r="D60" s="171">
        <v>35.235463178965396</v>
      </c>
    </row>
    <row r="61" spans="1:4">
      <c r="A61" s="169" t="s">
        <v>120</v>
      </c>
      <c r="B61" s="170" t="s">
        <v>603</v>
      </c>
      <c r="C61" s="171" t="s">
        <v>604</v>
      </c>
      <c r="D61" s="171">
        <v>0</v>
      </c>
    </row>
    <row r="63" spans="1:4">
      <c r="A63" s="169" t="s">
        <v>122</v>
      </c>
      <c r="B63" s="170" t="s">
        <v>595</v>
      </c>
      <c r="C63" s="171" t="s">
        <v>596</v>
      </c>
      <c r="D63" s="171">
        <v>257.96064010906349</v>
      </c>
    </row>
    <row r="64" spans="1:4">
      <c r="A64" s="169" t="s">
        <v>122</v>
      </c>
      <c r="B64" s="170" t="s">
        <v>597</v>
      </c>
      <c r="C64" s="171" t="s">
        <v>598</v>
      </c>
      <c r="D64" s="171">
        <v>965.62822427931519</v>
      </c>
    </row>
    <row r="65" spans="1:4">
      <c r="A65" s="169" t="s">
        <v>122</v>
      </c>
      <c r="B65" s="170" t="s">
        <v>599</v>
      </c>
      <c r="C65" s="171" t="s">
        <v>600</v>
      </c>
      <c r="D65" s="171">
        <v>1502.1220583647087</v>
      </c>
    </row>
    <row r="66" spans="1:4">
      <c r="A66" s="169" t="s">
        <v>122</v>
      </c>
      <c r="B66" s="170" t="s">
        <v>601</v>
      </c>
      <c r="C66" s="171" t="s">
        <v>602</v>
      </c>
      <c r="D66" s="171">
        <v>94.080981034972154</v>
      </c>
    </row>
    <row r="67" spans="1:4">
      <c r="A67" s="169" t="s">
        <v>122</v>
      </c>
      <c r="B67" s="170" t="s">
        <v>603</v>
      </c>
      <c r="C67" s="171" t="s">
        <v>604</v>
      </c>
      <c r="D67" s="171">
        <v>0</v>
      </c>
    </row>
    <row r="69" spans="1:4">
      <c r="A69" s="169" t="s">
        <v>94</v>
      </c>
      <c r="B69" s="170" t="s">
        <v>595</v>
      </c>
      <c r="C69" s="171" t="s">
        <v>596</v>
      </c>
      <c r="D69" s="171">
        <v>41.534249158540774</v>
      </c>
    </row>
    <row r="70" spans="1:4">
      <c r="A70" s="169" t="s">
        <v>94</v>
      </c>
      <c r="B70" s="170" t="s">
        <v>597</v>
      </c>
      <c r="C70" s="171" t="s">
        <v>598</v>
      </c>
      <c r="D70" s="171">
        <v>437.58664596861627</v>
      </c>
    </row>
    <row r="71" spans="1:4">
      <c r="A71" s="169" t="s">
        <v>94</v>
      </c>
      <c r="B71" s="170" t="s">
        <v>599</v>
      </c>
      <c r="C71" s="171" t="s">
        <v>600</v>
      </c>
      <c r="D71" s="171">
        <v>0</v>
      </c>
    </row>
    <row r="72" spans="1:4">
      <c r="A72" s="169" t="s">
        <v>94</v>
      </c>
      <c r="B72" s="170" t="s">
        <v>601</v>
      </c>
      <c r="C72" s="171" t="s">
        <v>602</v>
      </c>
      <c r="D72" s="171">
        <v>0</v>
      </c>
    </row>
    <row r="73" spans="1:4">
      <c r="A73" s="169" t="s">
        <v>94</v>
      </c>
      <c r="B73" s="170" t="s">
        <v>603</v>
      </c>
      <c r="C73" s="171" t="s">
        <v>604</v>
      </c>
      <c r="D73" s="171">
        <v>0</v>
      </c>
    </row>
    <row r="75" spans="1:4">
      <c r="A75" s="169" t="s">
        <v>98</v>
      </c>
      <c r="B75" s="170" t="s">
        <v>595</v>
      </c>
      <c r="C75" s="171" t="s">
        <v>596</v>
      </c>
      <c r="D75" s="171">
        <v>54.653229884643451</v>
      </c>
    </row>
    <row r="76" spans="1:4">
      <c r="A76" s="169" t="s">
        <v>98</v>
      </c>
      <c r="B76" s="170" t="s">
        <v>597</v>
      </c>
      <c r="C76" s="171" t="s">
        <v>598</v>
      </c>
      <c r="D76" s="171">
        <v>160.15538306944418</v>
      </c>
    </row>
    <row r="77" spans="1:4">
      <c r="A77" s="169" t="s">
        <v>98</v>
      </c>
      <c r="B77" s="170" t="s">
        <v>599</v>
      </c>
      <c r="C77" s="171" t="s">
        <v>600</v>
      </c>
      <c r="D77" s="171">
        <v>0</v>
      </c>
    </row>
    <row r="78" spans="1:4">
      <c r="A78" s="169" t="s">
        <v>98</v>
      </c>
      <c r="B78" s="170" t="s">
        <v>601</v>
      </c>
      <c r="C78" s="171" t="s">
        <v>602</v>
      </c>
      <c r="D78" s="171">
        <v>0</v>
      </c>
    </row>
    <row r="79" spans="1:4">
      <c r="A79" s="169" t="s">
        <v>98</v>
      </c>
      <c r="B79" s="170" t="s">
        <v>603</v>
      </c>
      <c r="C79" s="171" t="s">
        <v>604</v>
      </c>
      <c r="D79" s="171">
        <v>0</v>
      </c>
    </row>
    <row r="81" spans="1:4">
      <c r="A81" s="169" t="s">
        <v>104</v>
      </c>
      <c r="B81" s="170" t="s">
        <v>595</v>
      </c>
      <c r="C81" s="171" t="s">
        <v>596</v>
      </c>
      <c r="D81" s="171">
        <v>1.6602080150188334</v>
      </c>
    </row>
    <row r="82" spans="1:4">
      <c r="A82" s="169" t="s">
        <v>104</v>
      </c>
      <c r="B82" s="170" t="s">
        <v>597</v>
      </c>
      <c r="C82" s="171" t="s">
        <v>598</v>
      </c>
      <c r="D82" s="171">
        <v>58.714481551414451</v>
      </c>
    </row>
    <row r="83" spans="1:4">
      <c r="A83" s="169" t="s">
        <v>104</v>
      </c>
      <c r="B83" s="170" t="s">
        <v>599</v>
      </c>
      <c r="C83" s="171" t="s">
        <v>600</v>
      </c>
      <c r="D83" s="171">
        <v>0</v>
      </c>
    </row>
    <row r="84" spans="1:4">
      <c r="A84" s="169" t="s">
        <v>104</v>
      </c>
      <c r="B84" s="170" t="s">
        <v>601</v>
      </c>
      <c r="C84" s="171" t="s">
        <v>602</v>
      </c>
      <c r="D84" s="171">
        <v>0</v>
      </c>
    </row>
    <row r="85" spans="1:4">
      <c r="A85" s="169" t="s">
        <v>104</v>
      </c>
      <c r="B85" s="170" t="s">
        <v>603</v>
      </c>
      <c r="C85" s="171" t="s">
        <v>604</v>
      </c>
      <c r="D85" s="171">
        <v>5.233040834470633E-9</v>
      </c>
    </row>
    <row r="87" spans="1:4">
      <c r="A87" s="169" t="s">
        <v>110</v>
      </c>
      <c r="B87" s="170" t="s">
        <v>595</v>
      </c>
      <c r="C87" s="171" t="s">
        <v>596</v>
      </c>
      <c r="D87" s="171">
        <v>28.325915399222914</v>
      </c>
    </row>
    <row r="88" spans="1:4">
      <c r="A88" s="169" t="s">
        <v>110</v>
      </c>
      <c r="B88" s="170" t="s">
        <v>597</v>
      </c>
      <c r="C88" s="171" t="s">
        <v>598</v>
      </c>
      <c r="D88" s="171">
        <v>532.34349746874523</v>
      </c>
    </row>
    <row r="89" spans="1:4">
      <c r="A89" s="169" t="s">
        <v>110</v>
      </c>
      <c r="B89" s="170" t="s">
        <v>599</v>
      </c>
      <c r="C89" s="171" t="s">
        <v>600</v>
      </c>
      <c r="D89" s="171">
        <v>0</v>
      </c>
    </row>
    <row r="90" spans="1:4">
      <c r="A90" s="169" t="s">
        <v>110</v>
      </c>
      <c r="B90" s="170" t="s">
        <v>601</v>
      </c>
      <c r="C90" s="171" t="s">
        <v>602</v>
      </c>
      <c r="D90" s="171">
        <v>0</v>
      </c>
    </row>
    <row r="91" spans="1:4">
      <c r="A91" s="169" t="s">
        <v>110</v>
      </c>
      <c r="B91" s="170" t="s">
        <v>603</v>
      </c>
      <c r="C91" s="171" t="s">
        <v>604</v>
      </c>
      <c r="D91" s="171">
        <v>0</v>
      </c>
    </row>
    <row r="93" spans="1:4">
      <c r="A93" s="169" t="s">
        <v>112</v>
      </c>
      <c r="B93" s="170" t="s">
        <v>595</v>
      </c>
      <c r="C93" s="171" t="s">
        <v>596</v>
      </c>
      <c r="D93" s="171">
        <v>3.163445281125588</v>
      </c>
    </row>
    <row r="94" spans="1:4">
      <c r="A94" s="169" t="s">
        <v>112</v>
      </c>
      <c r="B94" s="170" t="s">
        <v>597</v>
      </c>
      <c r="C94" s="171" t="s">
        <v>598</v>
      </c>
      <c r="D94" s="171">
        <v>124.19841901667475</v>
      </c>
    </row>
    <row r="95" spans="1:4">
      <c r="A95" s="169" t="s">
        <v>112</v>
      </c>
      <c r="B95" s="170" t="s">
        <v>599</v>
      </c>
      <c r="C95" s="171" t="s">
        <v>600</v>
      </c>
      <c r="D95" s="171">
        <v>0</v>
      </c>
    </row>
    <row r="96" spans="1:4">
      <c r="A96" s="169" t="s">
        <v>112</v>
      </c>
      <c r="B96" s="170" t="s">
        <v>601</v>
      </c>
      <c r="C96" s="171" t="s">
        <v>602</v>
      </c>
      <c r="D96" s="171">
        <v>0</v>
      </c>
    </row>
    <row r="97" spans="1:4">
      <c r="A97" s="169" t="s">
        <v>112</v>
      </c>
      <c r="B97" s="170" t="s">
        <v>603</v>
      </c>
      <c r="C97" s="171" t="s">
        <v>604</v>
      </c>
      <c r="D97" s="171">
        <v>0</v>
      </c>
    </row>
    <row r="99" spans="1:4">
      <c r="A99" s="169" t="s">
        <v>106</v>
      </c>
      <c r="B99" s="170" t="s">
        <v>595</v>
      </c>
      <c r="C99" s="171" t="s">
        <v>596</v>
      </c>
      <c r="D99" s="171">
        <v>4.7945483598334349</v>
      </c>
    </row>
    <row r="100" spans="1:4">
      <c r="A100" s="169" t="s">
        <v>106</v>
      </c>
      <c r="B100" s="170" t="s">
        <v>597</v>
      </c>
      <c r="C100" s="171" t="s">
        <v>598</v>
      </c>
      <c r="D100" s="171">
        <v>86.905916493759989</v>
      </c>
    </row>
    <row r="101" spans="1:4">
      <c r="A101" s="169" t="s">
        <v>106</v>
      </c>
      <c r="B101" s="170" t="s">
        <v>599</v>
      </c>
      <c r="C101" s="171" t="s">
        <v>600</v>
      </c>
      <c r="D101" s="171">
        <v>0</v>
      </c>
    </row>
    <row r="102" spans="1:4">
      <c r="A102" s="169" t="s">
        <v>106</v>
      </c>
      <c r="B102" s="170" t="s">
        <v>601</v>
      </c>
      <c r="C102" s="171" t="s">
        <v>602</v>
      </c>
      <c r="D102" s="171">
        <v>0</v>
      </c>
    </row>
    <row r="103" spans="1:4">
      <c r="A103" s="169" t="s">
        <v>106</v>
      </c>
      <c r="B103" s="170" t="s">
        <v>603</v>
      </c>
      <c r="C103" s="171" t="s">
        <v>604</v>
      </c>
      <c r="D103" s="171">
        <v>0</v>
      </c>
    </row>
  </sheetData>
  <pageMargins left="0.70866141732283472" right="0.70866141732283472" top="0.74803149606299213" bottom="0.74803149606299213" header="0.31496062992125984" footer="0.31496062992125984"/>
  <pageSetup paperSize="8" fitToHeight="0" orientation="landscape" r:id="rId1"/>
  <headerFooter>
    <oddHeader>&amp;L&amp;F&amp;C&amp;A</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D19FE-3A56-4638-9AEE-430826D8833C}">
  <sheetPr>
    <pageSetUpPr fitToPage="1"/>
  </sheetPr>
  <dimension ref="A1:D103"/>
  <sheetViews>
    <sheetView zoomScale="80" zoomScaleNormal="80" workbookViewId="0"/>
  </sheetViews>
  <sheetFormatPr defaultColWidth="9.33203125" defaultRowHeight="14.1"/>
  <cols>
    <col min="1" max="1" width="11.6640625" style="168" bestFit="1" customWidth="1"/>
    <col min="2" max="2" width="71.6640625" style="168" bestFit="1" customWidth="1"/>
    <col min="3" max="3" width="42.33203125" style="168" bestFit="1" customWidth="1"/>
    <col min="4" max="4" width="11.1640625" style="168" bestFit="1" customWidth="1"/>
    <col min="5" max="16384" width="9.33203125" style="168"/>
  </cols>
  <sheetData>
    <row r="1" spans="1:4">
      <c r="A1" s="168" t="s">
        <v>591</v>
      </c>
      <c r="B1" s="168" t="s">
        <v>592</v>
      </c>
      <c r="C1" s="168" t="s">
        <v>593</v>
      </c>
      <c r="D1" s="168" t="s">
        <v>594</v>
      </c>
    </row>
    <row r="3" spans="1:4">
      <c r="A3" s="169" t="s">
        <v>96</v>
      </c>
      <c r="B3" s="170" t="s">
        <v>605</v>
      </c>
      <c r="C3" s="171" t="s">
        <v>606</v>
      </c>
      <c r="D3" s="171">
        <v>74.550343669432479</v>
      </c>
    </row>
    <row r="4" spans="1:4">
      <c r="A4" s="169" t="s">
        <v>96</v>
      </c>
      <c r="B4" s="170" t="s">
        <v>607</v>
      </c>
      <c r="C4" s="171" t="s">
        <v>608</v>
      </c>
      <c r="D4" s="171">
        <v>1111.2343148736336</v>
      </c>
    </row>
    <row r="5" spans="1:4">
      <c r="A5" s="169" t="s">
        <v>96</v>
      </c>
      <c r="B5" s="170" t="s">
        <v>609</v>
      </c>
      <c r="C5" s="171" t="s">
        <v>610</v>
      </c>
      <c r="D5" s="171">
        <v>1674.078810346484</v>
      </c>
    </row>
    <row r="6" spans="1:4">
      <c r="A6" s="169" t="s">
        <v>96</v>
      </c>
      <c r="B6" s="170" t="s">
        <v>611</v>
      </c>
      <c r="C6" s="171" t="s">
        <v>612</v>
      </c>
      <c r="D6" s="171">
        <v>117.21458134857417</v>
      </c>
    </row>
    <row r="7" spans="1:4">
      <c r="A7" s="169" t="s">
        <v>96</v>
      </c>
      <c r="B7" s="170" t="s">
        <v>613</v>
      </c>
      <c r="C7" s="171" t="s">
        <v>614</v>
      </c>
      <c r="D7" s="171">
        <v>0</v>
      </c>
    </row>
    <row r="9" spans="1:4">
      <c r="A9" s="169" t="s">
        <v>100</v>
      </c>
      <c r="B9" s="170" t="s">
        <v>605</v>
      </c>
      <c r="C9" s="171" t="s">
        <v>606</v>
      </c>
      <c r="D9" s="171">
        <v>79.30920452992622</v>
      </c>
    </row>
    <row r="10" spans="1:4">
      <c r="A10" s="169" t="s">
        <v>100</v>
      </c>
      <c r="B10" s="170" t="s">
        <v>607</v>
      </c>
      <c r="C10" s="171" t="s">
        <v>608</v>
      </c>
      <c r="D10" s="171">
        <v>647.99944331436893</v>
      </c>
    </row>
    <row r="11" spans="1:4">
      <c r="A11" s="169" t="s">
        <v>100</v>
      </c>
      <c r="B11" s="170" t="s">
        <v>609</v>
      </c>
      <c r="C11" s="171" t="s">
        <v>610</v>
      </c>
      <c r="D11" s="171">
        <v>1492.3259057453515</v>
      </c>
    </row>
    <row r="12" spans="1:4">
      <c r="A12" s="169" t="s">
        <v>100</v>
      </c>
      <c r="B12" s="170" t="s">
        <v>611</v>
      </c>
      <c r="C12" s="171" t="s">
        <v>612</v>
      </c>
      <c r="D12" s="171">
        <v>78.227477980774495</v>
      </c>
    </row>
    <row r="13" spans="1:4">
      <c r="A13" s="169" t="s">
        <v>100</v>
      </c>
      <c r="B13" s="170" t="s">
        <v>613</v>
      </c>
      <c r="C13" s="171" t="s">
        <v>614</v>
      </c>
      <c r="D13" s="171">
        <v>0</v>
      </c>
    </row>
    <row r="15" spans="1:4">
      <c r="A15" s="169" t="s">
        <v>124</v>
      </c>
      <c r="B15" s="170" t="s">
        <v>605</v>
      </c>
      <c r="C15" s="171" t="s">
        <v>606</v>
      </c>
      <c r="D15" s="171">
        <v>20.278436976986139</v>
      </c>
    </row>
    <row r="16" spans="1:4">
      <c r="A16" s="169" t="s">
        <v>124</v>
      </c>
      <c r="B16" s="170" t="s">
        <v>607</v>
      </c>
      <c r="C16" s="171" t="s">
        <v>608</v>
      </c>
      <c r="D16" s="171">
        <v>4.9869902406883408</v>
      </c>
    </row>
    <row r="17" spans="1:4">
      <c r="A17" s="169" t="s">
        <v>124</v>
      </c>
      <c r="B17" s="170" t="s">
        <v>609</v>
      </c>
      <c r="C17" s="171" t="s">
        <v>610</v>
      </c>
      <c r="D17" s="171">
        <v>0.26848918912831765</v>
      </c>
    </row>
    <row r="18" spans="1:4">
      <c r="A18" s="169" t="s">
        <v>124</v>
      </c>
      <c r="B18" s="170" t="s">
        <v>611</v>
      </c>
      <c r="C18" s="171" t="s">
        <v>612</v>
      </c>
      <c r="D18" s="171">
        <v>0</v>
      </c>
    </row>
    <row r="19" spans="1:4">
      <c r="A19" s="169" t="s">
        <v>124</v>
      </c>
      <c r="B19" s="170" t="s">
        <v>613</v>
      </c>
      <c r="C19" s="171" t="s">
        <v>614</v>
      </c>
      <c r="D19" s="171">
        <v>0</v>
      </c>
    </row>
    <row r="21" spans="1:4">
      <c r="A21" s="169" t="s">
        <v>102</v>
      </c>
      <c r="B21" s="170" t="s">
        <v>605</v>
      </c>
      <c r="C21" s="171" t="s">
        <v>606</v>
      </c>
      <c r="D21" s="171">
        <v>112.56639241437884</v>
      </c>
    </row>
    <row r="22" spans="1:4">
      <c r="A22" s="169" t="s">
        <v>102</v>
      </c>
      <c r="B22" s="170" t="s">
        <v>607</v>
      </c>
      <c r="C22" s="171" t="s">
        <v>608</v>
      </c>
      <c r="D22" s="171">
        <v>665.47235544151908</v>
      </c>
    </row>
    <row r="23" spans="1:4">
      <c r="A23" s="169" t="s">
        <v>102</v>
      </c>
      <c r="B23" s="170" t="s">
        <v>609</v>
      </c>
      <c r="C23" s="171" t="s">
        <v>610</v>
      </c>
      <c r="D23" s="171">
        <v>722.49057400180232</v>
      </c>
    </row>
    <row r="24" spans="1:4">
      <c r="A24" s="169" t="s">
        <v>102</v>
      </c>
      <c r="B24" s="170" t="s">
        <v>611</v>
      </c>
      <c r="C24" s="171" t="s">
        <v>612</v>
      </c>
      <c r="D24" s="171">
        <v>45.500702332552244</v>
      </c>
    </row>
    <row r="25" spans="1:4">
      <c r="A25" s="169" t="s">
        <v>102</v>
      </c>
      <c r="B25" s="170" t="s">
        <v>613</v>
      </c>
      <c r="C25" s="171" t="s">
        <v>614</v>
      </c>
      <c r="D25" s="171">
        <v>0</v>
      </c>
    </row>
    <row r="27" spans="1:4">
      <c r="A27" s="169" t="s">
        <v>126</v>
      </c>
      <c r="B27" s="170" t="s">
        <v>605</v>
      </c>
      <c r="C27" s="171" t="s">
        <v>606</v>
      </c>
      <c r="D27" s="171">
        <v>153.7116456953807</v>
      </c>
    </row>
    <row r="28" spans="1:4">
      <c r="A28" s="169" t="s">
        <v>126</v>
      </c>
      <c r="B28" s="170" t="s">
        <v>607</v>
      </c>
      <c r="C28" s="171" t="s">
        <v>608</v>
      </c>
      <c r="D28" s="171">
        <v>1670.959971618294</v>
      </c>
    </row>
    <row r="29" spans="1:4">
      <c r="A29" s="169" t="s">
        <v>126</v>
      </c>
      <c r="B29" s="170" t="s">
        <v>609</v>
      </c>
      <c r="C29" s="171" t="s">
        <v>610</v>
      </c>
      <c r="D29" s="171">
        <v>1553.7129630348375</v>
      </c>
    </row>
    <row r="30" spans="1:4">
      <c r="A30" s="169" t="s">
        <v>126</v>
      </c>
      <c r="B30" s="170" t="s">
        <v>611</v>
      </c>
      <c r="C30" s="171" t="s">
        <v>612</v>
      </c>
      <c r="D30" s="171">
        <v>182.67509227276534</v>
      </c>
    </row>
    <row r="31" spans="1:4">
      <c r="A31" s="169" t="s">
        <v>126</v>
      </c>
      <c r="B31" s="170" t="s">
        <v>613</v>
      </c>
      <c r="C31" s="171" t="s">
        <v>614</v>
      </c>
      <c r="D31" s="171">
        <v>0</v>
      </c>
    </row>
    <row r="33" spans="1:4">
      <c r="A33" s="169" t="s">
        <v>114</v>
      </c>
      <c r="B33" s="170" t="s">
        <v>605</v>
      </c>
      <c r="C33" s="172" t="s">
        <v>606</v>
      </c>
      <c r="D33" s="172">
        <v>58.643702664811521</v>
      </c>
    </row>
    <row r="34" spans="1:4">
      <c r="A34" s="169" t="s">
        <v>114</v>
      </c>
      <c r="B34" s="170" t="s">
        <v>607</v>
      </c>
      <c r="C34" s="172" t="s">
        <v>608</v>
      </c>
      <c r="D34" s="172">
        <v>539.29832314866474</v>
      </c>
    </row>
    <row r="35" spans="1:4">
      <c r="A35" s="169" t="s">
        <v>114</v>
      </c>
      <c r="B35" s="170" t="s">
        <v>609</v>
      </c>
      <c r="C35" s="172" t="s">
        <v>610</v>
      </c>
      <c r="D35" s="172">
        <v>635.08495242794345</v>
      </c>
    </row>
    <row r="36" spans="1:4">
      <c r="A36" s="169" t="s">
        <v>114</v>
      </c>
      <c r="B36" s="170" t="s">
        <v>611</v>
      </c>
      <c r="C36" s="172" t="s">
        <v>612</v>
      </c>
      <c r="D36" s="172">
        <v>24.852416388396811</v>
      </c>
    </row>
    <row r="37" spans="1:4">
      <c r="A37" s="169" t="s">
        <v>114</v>
      </c>
      <c r="B37" s="170" t="s">
        <v>613</v>
      </c>
      <c r="C37" s="172" t="s">
        <v>614</v>
      </c>
      <c r="D37" s="172">
        <v>0</v>
      </c>
    </row>
    <row r="39" spans="1:4">
      <c r="A39" s="169" t="s">
        <v>108</v>
      </c>
      <c r="B39" s="170" t="s">
        <v>605</v>
      </c>
      <c r="C39" s="171" t="s">
        <v>606</v>
      </c>
      <c r="D39" s="171">
        <v>29.646175957129913</v>
      </c>
    </row>
    <row r="40" spans="1:4">
      <c r="A40" s="169" t="s">
        <v>108</v>
      </c>
      <c r="B40" s="170" t="s">
        <v>607</v>
      </c>
      <c r="C40" s="171" t="s">
        <v>608</v>
      </c>
      <c r="D40" s="171">
        <v>395.85492659784848</v>
      </c>
    </row>
    <row r="41" spans="1:4">
      <c r="A41" s="169" t="s">
        <v>108</v>
      </c>
      <c r="B41" s="170" t="s">
        <v>609</v>
      </c>
      <c r="C41" s="171" t="s">
        <v>610</v>
      </c>
      <c r="D41" s="171">
        <v>1358.2385256108939</v>
      </c>
    </row>
    <row r="42" spans="1:4">
      <c r="A42" s="169" t="s">
        <v>108</v>
      </c>
      <c r="B42" s="170" t="s">
        <v>611</v>
      </c>
      <c r="C42" s="171" t="s">
        <v>612</v>
      </c>
      <c r="D42" s="171">
        <v>60.137402801556064</v>
      </c>
    </row>
    <row r="43" spans="1:4">
      <c r="A43" s="169" t="s">
        <v>108</v>
      </c>
      <c r="B43" s="170" t="s">
        <v>613</v>
      </c>
      <c r="C43" s="171" t="s">
        <v>614</v>
      </c>
      <c r="D43" s="171">
        <v>0</v>
      </c>
    </row>
    <row r="45" spans="1:4">
      <c r="A45" s="169" t="s">
        <v>116</v>
      </c>
      <c r="B45" s="170" t="s">
        <v>605</v>
      </c>
      <c r="C45" s="171" t="s">
        <v>606</v>
      </c>
      <c r="D45" s="171">
        <v>120.44032983312835</v>
      </c>
    </row>
    <row r="46" spans="1:4">
      <c r="A46" s="169" t="s">
        <v>116</v>
      </c>
      <c r="B46" s="170" t="s">
        <v>607</v>
      </c>
      <c r="C46" s="171" t="s">
        <v>608</v>
      </c>
      <c r="D46" s="171">
        <v>2335.0800609927855</v>
      </c>
    </row>
    <row r="47" spans="1:4">
      <c r="A47" s="169" t="s">
        <v>116</v>
      </c>
      <c r="B47" s="170" t="s">
        <v>609</v>
      </c>
      <c r="C47" s="171" t="s">
        <v>610</v>
      </c>
      <c r="D47" s="171">
        <v>1874.7416001514327</v>
      </c>
    </row>
    <row r="48" spans="1:4">
      <c r="A48" s="169" t="s">
        <v>116</v>
      </c>
      <c r="B48" s="170" t="s">
        <v>611</v>
      </c>
      <c r="C48" s="171" t="s">
        <v>612</v>
      </c>
      <c r="D48" s="171">
        <v>592.68637456063755</v>
      </c>
    </row>
    <row r="49" spans="1:4">
      <c r="A49" s="169" t="s">
        <v>116</v>
      </c>
      <c r="B49" s="170" t="s">
        <v>613</v>
      </c>
      <c r="C49" s="171" t="s">
        <v>614</v>
      </c>
      <c r="D49" s="171">
        <v>640.33899078881961</v>
      </c>
    </row>
    <row r="51" spans="1:4">
      <c r="A51" s="169" t="s">
        <v>118</v>
      </c>
      <c r="B51" s="170" t="s">
        <v>605</v>
      </c>
      <c r="C51" s="171" t="s">
        <v>606</v>
      </c>
      <c r="D51" s="171">
        <v>253.64248005877693</v>
      </c>
    </row>
    <row r="52" spans="1:4">
      <c r="A52" s="169" t="s">
        <v>118</v>
      </c>
      <c r="B52" s="170" t="s">
        <v>607</v>
      </c>
      <c r="C52" s="171" t="s">
        <v>608</v>
      </c>
      <c r="D52" s="171">
        <v>1309.0733944320466</v>
      </c>
    </row>
    <row r="53" spans="1:4">
      <c r="A53" s="169" t="s">
        <v>118</v>
      </c>
      <c r="B53" s="170" t="s">
        <v>609</v>
      </c>
      <c r="C53" s="171" t="s">
        <v>610</v>
      </c>
      <c r="D53" s="171">
        <v>2749.6334906223033</v>
      </c>
    </row>
    <row r="54" spans="1:4">
      <c r="A54" s="169" t="s">
        <v>118</v>
      </c>
      <c r="B54" s="170" t="s">
        <v>611</v>
      </c>
      <c r="C54" s="171" t="s">
        <v>612</v>
      </c>
      <c r="D54" s="171">
        <v>137.13658817796588</v>
      </c>
    </row>
    <row r="55" spans="1:4">
      <c r="A55" s="169" t="s">
        <v>118</v>
      </c>
      <c r="B55" s="170" t="s">
        <v>613</v>
      </c>
      <c r="C55" s="171" t="s">
        <v>614</v>
      </c>
      <c r="D55" s="171">
        <v>0</v>
      </c>
    </row>
    <row r="57" spans="1:4">
      <c r="A57" s="169" t="s">
        <v>120</v>
      </c>
      <c r="B57" s="170" t="s">
        <v>605</v>
      </c>
      <c r="C57" s="171" t="s">
        <v>606</v>
      </c>
      <c r="D57" s="171">
        <v>23.513247247823969</v>
      </c>
    </row>
    <row r="58" spans="1:4">
      <c r="A58" s="169" t="s">
        <v>120</v>
      </c>
      <c r="B58" s="170" t="s">
        <v>607</v>
      </c>
      <c r="C58" s="171" t="s">
        <v>608</v>
      </c>
      <c r="D58" s="171">
        <v>416.2093060579694</v>
      </c>
    </row>
    <row r="59" spans="1:4">
      <c r="A59" s="169" t="s">
        <v>120</v>
      </c>
      <c r="B59" s="170" t="s">
        <v>609</v>
      </c>
      <c r="C59" s="171" t="s">
        <v>610</v>
      </c>
      <c r="D59" s="171">
        <v>744.59701741097933</v>
      </c>
    </row>
    <row r="60" spans="1:4">
      <c r="A60" s="169" t="s">
        <v>120</v>
      </c>
      <c r="B60" s="170" t="s">
        <v>611</v>
      </c>
      <c r="C60" s="171" t="s">
        <v>612</v>
      </c>
      <c r="D60" s="171">
        <v>33.427083868341654</v>
      </c>
    </row>
    <row r="61" spans="1:4">
      <c r="A61" s="169" t="s">
        <v>120</v>
      </c>
      <c r="B61" s="170" t="s">
        <v>613</v>
      </c>
      <c r="C61" s="171" t="s">
        <v>614</v>
      </c>
      <c r="D61" s="171">
        <v>0</v>
      </c>
    </row>
    <row r="63" spans="1:4">
      <c r="A63" s="169" t="s">
        <v>122</v>
      </c>
      <c r="B63" s="170" t="s">
        <v>605</v>
      </c>
      <c r="C63" s="171" t="s">
        <v>606</v>
      </c>
      <c r="D63" s="171">
        <v>246.47298604078119</v>
      </c>
    </row>
    <row r="64" spans="1:4">
      <c r="A64" s="169" t="s">
        <v>122</v>
      </c>
      <c r="B64" s="170" t="s">
        <v>607</v>
      </c>
      <c r="C64" s="171" t="s">
        <v>608</v>
      </c>
      <c r="D64" s="171">
        <v>922.62630354287808</v>
      </c>
    </row>
    <row r="65" spans="1:4">
      <c r="A65" s="169" t="s">
        <v>122</v>
      </c>
      <c r="B65" s="170" t="s">
        <v>609</v>
      </c>
      <c r="C65" s="171" t="s">
        <v>610</v>
      </c>
      <c r="D65" s="171">
        <v>1435.228680493052</v>
      </c>
    </row>
    <row r="66" spans="1:4">
      <c r="A66" s="169" t="s">
        <v>122</v>
      </c>
      <c r="B66" s="170" t="s">
        <v>611</v>
      </c>
      <c r="C66" s="171" t="s">
        <v>612</v>
      </c>
      <c r="D66" s="171">
        <v>89.891311773500874</v>
      </c>
    </row>
    <row r="67" spans="1:4">
      <c r="A67" s="169" t="s">
        <v>122</v>
      </c>
      <c r="B67" s="170" t="s">
        <v>613</v>
      </c>
      <c r="C67" s="171" t="s">
        <v>614</v>
      </c>
      <c r="D67" s="171">
        <v>0</v>
      </c>
    </row>
    <row r="69" spans="1:4">
      <c r="A69" s="169" t="s">
        <v>94</v>
      </c>
      <c r="B69" s="170" t="s">
        <v>605</v>
      </c>
      <c r="C69" s="171" t="s">
        <v>606</v>
      </c>
      <c r="D69" s="171">
        <v>39.684621687786191</v>
      </c>
    </row>
    <row r="70" spans="1:4">
      <c r="A70" s="169" t="s">
        <v>94</v>
      </c>
      <c r="B70" s="170" t="s">
        <v>607</v>
      </c>
      <c r="C70" s="171" t="s">
        <v>608</v>
      </c>
      <c r="D70" s="171">
        <v>418.09978157076824</v>
      </c>
    </row>
    <row r="71" spans="1:4">
      <c r="A71" s="169" t="s">
        <v>94</v>
      </c>
      <c r="B71" s="170" t="s">
        <v>609</v>
      </c>
      <c r="C71" s="171" t="s">
        <v>610</v>
      </c>
      <c r="D71" s="171">
        <v>0</v>
      </c>
    </row>
    <row r="72" spans="1:4">
      <c r="A72" s="169" t="s">
        <v>94</v>
      </c>
      <c r="B72" s="170" t="s">
        <v>611</v>
      </c>
      <c r="C72" s="171" t="s">
        <v>612</v>
      </c>
      <c r="D72" s="171">
        <v>0</v>
      </c>
    </row>
    <row r="73" spans="1:4">
      <c r="A73" s="169" t="s">
        <v>94</v>
      </c>
      <c r="B73" s="170" t="s">
        <v>613</v>
      </c>
      <c r="C73" s="171" t="s">
        <v>614</v>
      </c>
      <c r="D73" s="171">
        <v>0</v>
      </c>
    </row>
    <row r="75" spans="1:4">
      <c r="A75" s="169" t="s">
        <v>98</v>
      </c>
      <c r="B75" s="170" t="s">
        <v>605</v>
      </c>
      <c r="C75" s="171" t="s">
        <v>606</v>
      </c>
      <c r="D75" s="171">
        <v>52.219380292846616</v>
      </c>
    </row>
    <row r="76" spans="1:4">
      <c r="A76" s="169" t="s">
        <v>98</v>
      </c>
      <c r="B76" s="170" t="s">
        <v>607</v>
      </c>
      <c r="C76" s="171" t="s">
        <v>608</v>
      </c>
      <c r="D76" s="171">
        <v>155.7181175728183</v>
      </c>
    </row>
    <row r="77" spans="1:4">
      <c r="A77" s="169" t="s">
        <v>98</v>
      </c>
      <c r="B77" s="170" t="s">
        <v>609</v>
      </c>
      <c r="C77" s="171" t="s">
        <v>610</v>
      </c>
      <c r="D77" s="171">
        <v>0</v>
      </c>
    </row>
    <row r="78" spans="1:4">
      <c r="A78" s="169" t="s">
        <v>98</v>
      </c>
      <c r="B78" s="170" t="s">
        <v>611</v>
      </c>
      <c r="C78" s="171" t="s">
        <v>612</v>
      </c>
      <c r="D78" s="171">
        <v>0</v>
      </c>
    </row>
    <row r="79" spans="1:4">
      <c r="A79" s="169" t="s">
        <v>98</v>
      </c>
      <c r="B79" s="170" t="s">
        <v>613</v>
      </c>
      <c r="C79" s="171" t="s">
        <v>614</v>
      </c>
      <c r="D79" s="171">
        <v>0</v>
      </c>
    </row>
    <row r="81" spans="1:4">
      <c r="A81" s="169" t="s">
        <v>104</v>
      </c>
      <c r="B81" s="170" t="s">
        <v>605</v>
      </c>
      <c r="C81" s="171" t="s">
        <v>606</v>
      </c>
      <c r="D81" s="171">
        <v>1.5862746608844089</v>
      </c>
    </row>
    <row r="82" spans="1:4">
      <c r="A82" s="169" t="s">
        <v>104</v>
      </c>
      <c r="B82" s="170" t="s">
        <v>607</v>
      </c>
      <c r="C82" s="171" t="s">
        <v>608</v>
      </c>
      <c r="D82" s="171">
        <v>56.630017599189927</v>
      </c>
    </row>
    <row r="83" spans="1:4">
      <c r="A83" s="169" t="s">
        <v>104</v>
      </c>
      <c r="B83" s="170" t="s">
        <v>609</v>
      </c>
      <c r="C83" s="171" t="s">
        <v>610</v>
      </c>
      <c r="D83" s="171">
        <v>0</v>
      </c>
    </row>
    <row r="84" spans="1:4">
      <c r="A84" s="169" t="s">
        <v>104</v>
      </c>
      <c r="B84" s="170" t="s">
        <v>611</v>
      </c>
      <c r="C84" s="171" t="s">
        <v>612</v>
      </c>
      <c r="D84" s="171">
        <v>0</v>
      </c>
    </row>
    <row r="85" spans="1:4">
      <c r="A85" s="169" t="s">
        <v>104</v>
      </c>
      <c r="B85" s="170" t="s">
        <v>613</v>
      </c>
      <c r="C85" s="171" t="s">
        <v>614</v>
      </c>
      <c r="D85" s="171">
        <v>5.0000000000000018E-9</v>
      </c>
    </row>
    <row r="87" spans="1:4">
      <c r="A87" s="169" t="s">
        <v>110</v>
      </c>
      <c r="B87" s="170" t="s">
        <v>605</v>
      </c>
      <c r="C87" s="171" t="s">
        <v>606</v>
      </c>
      <c r="D87" s="171">
        <v>28.134465840401102</v>
      </c>
    </row>
    <row r="88" spans="1:4">
      <c r="A88" s="169" t="s">
        <v>110</v>
      </c>
      <c r="B88" s="170" t="s">
        <v>607</v>
      </c>
      <c r="C88" s="171" t="s">
        <v>608</v>
      </c>
      <c r="D88" s="171">
        <v>529.58749171198463</v>
      </c>
    </row>
    <row r="89" spans="1:4">
      <c r="A89" s="169" t="s">
        <v>110</v>
      </c>
      <c r="B89" s="170" t="s">
        <v>609</v>
      </c>
      <c r="C89" s="171" t="s">
        <v>610</v>
      </c>
      <c r="D89" s="171">
        <v>0</v>
      </c>
    </row>
    <row r="90" spans="1:4">
      <c r="A90" s="169" t="s">
        <v>110</v>
      </c>
      <c r="B90" s="170" t="s">
        <v>611</v>
      </c>
      <c r="C90" s="171" t="s">
        <v>612</v>
      </c>
      <c r="D90" s="171">
        <v>0</v>
      </c>
    </row>
    <row r="91" spans="1:4">
      <c r="A91" s="169" t="s">
        <v>110</v>
      </c>
      <c r="B91" s="170" t="s">
        <v>613</v>
      </c>
      <c r="C91" s="171" t="s">
        <v>614</v>
      </c>
      <c r="D91" s="171">
        <v>0</v>
      </c>
    </row>
    <row r="93" spans="1:4">
      <c r="A93" s="169" t="s">
        <v>112</v>
      </c>
      <c r="B93" s="170" t="s">
        <v>605</v>
      </c>
      <c r="C93" s="171" t="s">
        <v>606</v>
      </c>
      <c r="D93" s="171">
        <v>2.914710036813192</v>
      </c>
    </row>
    <row r="94" spans="1:4">
      <c r="A94" s="169" t="s">
        <v>112</v>
      </c>
      <c r="B94" s="170" t="s">
        <v>607</v>
      </c>
      <c r="C94" s="171" t="s">
        <v>608</v>
      </c>
      <c r="D94" s="171">
        <v>135.39987199832291</v>
      </c>
    </row>
    <row r="95" spans="1:4">
      <c r="A95" s="169" t="s">
        <v>112</v>
      </c>
      <c r="B95" s="170" t="s">
        <v>609</v>
      </c>
      <c r="C95" s="171" t="s">
        <v>610</v>
      </c>
      <c r="D95" s="171">
        <v>0</v>
      </c>
    </row>
    <row r="96" spans="1:4">
      <c r="A96" s="169" t="s">
        <v>112</v>
      </c>
      <c r="B96" s="170" t="s">
        <v>611</v>
      </c>
      <c r="C96" s="171" t="s">
        <v>612</v>
      </c>
      <c r="D96" s="171">
        <v>0</v>
      </c>
    </row>
    <row r="97" spans="1:4">
      <c r="A97" s="169" t="s">
        <v>112</v>
      </c>
      <c r="B97" s="170" t="s">
        <v>613</v>
      </c>
      <c r="C97" s="171" t="s">
        <v>614</v>
      </c>
      <c r="D97" s="171">
        <v>0</v>
      </c>
    </row>
    <row r="99" spans="1:4">
      <c r="A99" s="169" t="s">
        <v>106</v>
      </c>
      <c r="B99" s="170" t="s">
        <v>605</v>
      </c>
      <c r="C99" s="171" t="s">
        <v>606</v>
      </c>
      <c r="D99" s="171">
        <v>4.5300500301608997</v>
      </c>
    </row>
    <row r="100" spans="1:4">
      <c r="A100" s="169" t="s">
        <v>106</v>
      </c>
      <c r="B100" s="170" t="s">
        <v>607</v>
      </c>
      <c r="C100" s="171" t="s">
        <v>608</v>
      </c>
      <c r="D100" s="171">
        <v>82.111623470494081</v>
      </c>
    </row>
    <row r="101" spans="1:4">
      <c r="A101" s="169" t="s">
        <v>106</v>
      </c>
      <c r="B101" s="170" t="s">
        <v>609</v>
      </c>
      <c r="C101" s="171" t="s">
        <v>610</v>
      </c>
      <c r="D101" s="171">
        <v>0</v>
      </c>
    </row>
    <row r="102" spans="1:4">
      <c r="A102" s="169" t="s">
        <v>106</v>
      </c>
      <c r="B102" s="170" t="s">
        <v>611</v>
      </c>
      <c r="C102" s="171" t="s">
        <v>612</v>
      </c>
      <c r="D102" s="171">
        <v>0</v>
      </c>
    </row>
    <row r="103" spans="1:4">
      <c r="A103" s="169" t="s">
        <v>106</v>
      </c>
      <c r="B103" s="170" t="s">
        <v>613</v>
      </c>
      <c r="C103" s="171" t="s">
        <v>614</v>
      </c>
      <c r="D103" s="171">
        <v>0</v>
      </c>
    </row>
  </sheetData>
  <pageMargins left="0.70866141732283472" right="0.70866141732283472" top="0.74803149606299213" bottom="0.74803149606299213" header="0.31496062992125984" footer="0.31496062992125984"/>
  <pageSetup paperSize="8" fitToHeight="0" orientation="landscape" r:id="rId1"/>
  <headerFooter>
    <oddHeader>&amp;L&amp;F&amp;C&amp;A</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odelMaker>
<![CDATA[{
  "$id": "1",
  "$type": "ModelMaker.Models.Project, ModelMaker",
  "CanShowCompletionItems": true,
  "SelectedEquationNodes": {
    "$type": "System.Collections.Generic.List`1[[ModelMakerEngine.IEquationNode, ModelMakerEngine]], mscorlib",
    "$values": []
  },
  "HasMultipleTimelines": false,
  "Dimensions": {
    "$type": "ModelMakerEngine.MMDimensions, ModelMakerEngine",
    "$values": []
  },
  "HasDimensions": false,
  "DefaultUnit": {
    "$id": "2",
    "$type": "ModelMaker.Unit, ModelMaker",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
  "FileVersion": 2,
  "FilePath": "C:\\Users\\thomas.jones\\Desktop\\Template file.obz",
  "Nodes": {
    "$type": "ModelMaker.Models.ProjectItemSet`1[[ModelMakerEngine.INode, ModelMakerEngine]], ModelMaker",
    "$values": [
      {
        "$id": "3",
        "$type": "ModelMaker.GroupNode, ModelMaker",
        "TabOrHeaderColour": "",
        "Comment": "",
        "NameOfGroup": null,
        "YPosition": 0,
        "Folded": false,
        "Font": null,
        "Children": {
          "$type": "ModelMaker.GroupNodeChildCollection, ModelMaker",
          "$values": []
        },
        "AllowAddChildren": true,
        "AllowRemoveChildren": true,
        "IsImported": false,
        "IsChecksGroup": false,
        "IsAlertsGroup": false,
        "IsChecksAndAlertsGroup": false,
        "IsUnallocatedGroup": true,
        "IsInputsGroup": false,
        "IsFlag": false,
        "IsTimeAndFlagsGroup": false,
        "DimensionsAcross": {
          "$type": "ModelMakerEngine.MMDimensions, ModelMakerEngine",
          "$values": []
        },
        "TimeAxis": 0,
        "IndexInParent": 0,
        "Name": "Unallocate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4",
        "$type": "ModelMaker.GroupNode, ModelMaker",
        "TabOrHeaderColour": "",
        "Comment": "",
        "NameOfGroup": null,
        "YPosition": 0,
        "Folded": false,
        "Font": null,
        "Children": {
          "$type": "ModelMaker.GroupNodeChildCollection, ModelMaker",
          "$values": [
            {
              "$id": "5",
              "$type": "ModelMaker.VariableNode, ModelMaker",
              "PivotTableLink": null,
              "NumberFormatOverride": null,
              "HasOpeningBalanceFlag": false,
              "OpeningBalanceFlagAppliedName": "",
              "ToolTip": "01/04/2017",
              "Deletable": false,
              "Comment": "",
              "HasSwitchSignLine": false,
              "SwitchSignForReport": false,
              "MultipleInputValues": null,
              "NonPrimaryInput": false,
              "Max": "NaN",
              "Min": "NaN",
              "IsEditable": true,
              "IsConstant": true,
              "UniqueID": "4fb9720d-643d-4612-8d59-c7093fe41630",
              "Dimensions": {
                "$type": "ModelMakerEngine.MMDimensions, ModelMakerEngine",
                "$values": []
              },
              "EquationOBXInternal": "42826",
              "NameOfGroup": "Inputs",
              "EquationToParse": "42826",
              "MostRecentExpectedUnitErrors": null,
              "Units": {
                "$id": "6",
                "$type": "ModelMaker.Unit, ModelMaker",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
              "Name": "Start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7,
              "IsStandardNode": true,
              "WarnMessage": null,
              "StandardDescription": null,
              "HasStandardDescription": false,
              "HasStandardName": true,
              "OptimisationNodePair": null,
              "IsOptimisationNode": false,
              "Actuals": null,
              "UDFCode": null,
              "AssociatedOptimisationNodes": null,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
              "$type": "ModelMaker.VariableNode, ModelMaker",
              "PivotTableLink": null,
              "NumberFormatOverride": null,
              "HasOpeningBalanceFlag": false,
              "OpeningBalanceFlagAppliedName": "",
              "ToolTip": "=3 ()",
              "Deletable": false,
              "Comment": "",
              "HasSwitchSignLine": false,
              "SwitchSignForReport": false,
              "MultipleInputValues": null,
              "NonPrimaryInput": false,
              "Max": "NaN",
              "Min": "NaN",
              "IsEditable": true,
              "IsConstant": true,
              "UniqueID": "d6bf84d8-2ecf-488a-b969-4ecdc20ff1a5",
              "Dimensions": {
                "$type": "ModelMakerEngine.MMDimensions, ModelMakerEngine",
                "$values": []
              },
              "EquationOBXInternal": "3",
              "NameOfGroup": "Inputs",
              "EquationToParse": "3",
              "MostRecentExpectedUnitErrors": null,
              "Units": {
                "$id": "8",
                "$type": "ModelMaker.Unit, ModelMaker",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
              "Name": "Financial year end month",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6,
              "IsStandardNode": true,
              "WarnMessage": null,
              "StandardDescription": null,
              "HasStandardDescription": false,
              "HasStandardName": true,
              "OptimisationNodePair": null,
              "IsOptimisationNode": false,
              "Actuals": null,
              "UDFCode": null,
              "AssociatedOptimisationNodes": null,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
              "$type": "ModelMaker.VariableNode, ModelMaker",
              "PivotTableLink": null,
              "NumberFormatOverride": null,
              "HasOpeningBalanceFlag": false,
              "OpeningBalanceFlagAppliedName": "",
              "ToolTip": "=12 (Months)",
              "Deletable": false,
              "Comment": "",
              "HasSwitchSignLine": false,
              "SwitchSignForReport": false,
              "MultipleInputValues": null,
              "NonPrimaryInput": false,
              "Max": "NaN",
              "Min": "NaN",
              "IsEditable": true,
              "IsConstant": true,
              "UniqueID": "f8352353-1874-4af4-b0e8-a3a61db4cee3",
              "Dimensions": {
                "$type": "ModelMakerEngine.MMDimensions, ModelMakerEngine",
                "$values": []
              },
              "EquationOBXInternal": "12",
              "NameOfGroup": "Inputs",
              "EquationToParse": "12",
              "MostRecentExpectedUnitErrors": null,
              "Units": {
                "$id": "10",
                "$type": "ModelMaker.Unit, ModelMaker",
                "NumberFormatOverride": null,
                "MatchAnything": false,
                "ExternalRepresentation": "Months",
                "ItemsOnTop": {
                  "$type": "System.Collections.Generic.List`1[[System.String, mscorlib]], mscorlib",
                  "$values": [
                    "MONTH"
                  ]
                },
                "ItemsOnBottom": {
                  "$type": "System.Collections.Generic.List`1[[System.String, mscorlib]], mscorlib",
                  "$values": []
                },
                "IsCurrency": false,
                "ContainsSMU": false,
                "IsDimensionless": false
              },
              "Name": "Months per perio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11,
              "IsStandardNode": true,
              "WarnMessage": null,
              "StandardDescription": null,
              "HasStandardDescription": false,
              "HasStandardName": true,
              "OptimisationNodePair": null,
              "IsOptimisationNode": false,
              "Actuals": null,
              "UDFCode": null,
              "AssociatedOptimisationNodes": null,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1",
              "$type": "ModelMaker.GroupNode, ModelMaker",
              "TabOrHeaderColour": "",
              "Comment": "",
              "NameOfGroup": "Inputs",
              "YPosition": 3,
              "Folded": false,
              "Font": null,
              "Children": {
                "$type": "ModelMaker.GroupNodeChildCollection, ModelMaker",
                "$values":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Name": "Index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2",
              "$type": "ModelMaker.GroupNode, ModelMaker",
              "TabOrHeaderColour": "",
              "Comment": "",
              "NameOfGroup": "Inputs",
              "YPosition": 4,
              "Folded": false,
              "Font": null,
              "Children": {
                "$type": "ModelMaker.GroupNodeChildCollection, ModelMaker",
                "$values":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Name": "Model Consta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true,
        "IsFlag": false,
        "IsTimeAndFlagsGroup": false,
        "DimensionsAcross": {
          "$type": "ModelMakerEngine.MMDimensions, ModelMakerEngine",
          "$values": []
        },
        "TimeAxis": 0,
        "IndexInParent": 1,
        "Name": "Inpu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13",
        "$type": "ModelMaker.GroupNode, ModelMaker",
        "TabOrHeaderColour": "",
        "Comment": "",
        "NameOfGroup": null,
        "YPosition": 0,
        "Folded": false,
        "Font": null,
        "Children": {
          "$type": "ModelMaker.GroupNodeChildCollection, ModelMaker",
          "$values": [
            {
              "$id": "14",
              "$type": "ModelMaker.GroupNode, ModelMaker",
              "TabOrHeaderColour": "",
              "Comment": "",
              "NameOfGroup": "Time",
              "YPosition": 0,
              "Folded": true,
              "Font": null,
              "Children": {
                "$type": "ModelMaker.GroupNodeChildCollection, ModelMaker",
                "$values": [
                  {
                    "$id": "15",
                    "$type": "ModelMaker.VariableNode, ModelMaker",
                    "PivotTableLink": null,
                    "NumberFormatOverride": null,
                    "HasOpeningBalanceFlag": false,
                    "OpeningBalanceFlagAppliedName": "",
                    "ToolTip": "EDATE([Model period start], [Months per period]) - 1",
                    "Deletable": false,
                    "Comment": "",
                    "HasSwitchSignLine": false,
                    "SwitchSignForReport": false,
                    "MultipleInputValues": null,
                    "NonPrimaryInput": false,
                    "Max": "NaN",
                    "Min": "NaN",
                    "IsEditable": true,
                    "IsConstant": false,
                    "UniqueID": "a4bb496c-8021-4027-ac61-62504fbafb3d",
                    "Dimensions": {
                      "$type": "ModelMakerEngine.MMDimensions, ModelMakerEngine",
                      "$values": []
                    },
                    "EquationOBXInternal": "EDATE([Model period start], [Months per period]) - 1",
                    "NameOfGroup": "Time.Headers",
                    "EquationToParse": "EDATE([Model period start], [Months per period]) - 1",
                    "MostRecentExpectedUnitErrors": null,
                    "Units": {
                      "$id": "16",
                      "$type": "ModelMaker.Unit, ModelMaker",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
                    "Name": "Model period en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10,
                    "IsStandardNode": true,
                    "WarnMessage": null,
                    "StandardDescription": null,
                    "HasStandardDescription": false,
                    "HasStandardName": true,
                    "OptimisationNodePair": null,
                    "IsOptimisationNode": false,
                    "Actuals": null,
                    "UDFCode": null,
                    "AssociatedOptimisationNodes": null,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
                    "$type": "ModelMaker.VariableNode, ModelMaker",
                    "PivotTableLink": null,
                    "NumberFormatOverride": null,
                    "HasOpeningBalanceFlag": false,
                    "OpeningBalanceFlagAppliedName": "",
                    "ToolTip": "= ()",
                    "Deletable": true,
                    "Comment": "",
                    "HasSwitchSignLine": false,
                    "SwitchSignForReport": false,
                    "MultipleInputValues": null,
                    "NonPrimaryInput": false,
                    "Max": "NaN",
                    "Min": "NaN",
                    "IsEditable": true,
                    "IsConstant": false,
                    "UniqueID": "66a69e27-9dd8-4183-ae61-c353e2b0ebf7",
                    "Dimensions": {
                      "$type": "ModelMakerEngine.MMDimensions, ModelMakerEngine",
                      "$values": []
                    },
                    "EquationOBXInternal": null,
                    "NameOfGroup": "Time.Headers",
                    "EquationToParse": "",
                    "MostRecentExpectedUnitErrors": null,
                    "Units": {
                      "$ref": "2"
                    },
                    "Name": "Timeline label",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
                    "$type": "ModelMaker.VariableNode, ModelMaker",
                    "PivotTableLink": null,
                    "NumberFormatOverride": null,
                    "HasOpeningBalanceFlag": false,
                    "OpeningBalanceFlagAppliedName": "",
                    "ToolTip": "= ()",
                    "Deletable": true,
                    "Comment": "",
                    "HasSwitchSignLine": false,
                    "SwitchSignForReport": false,
                    "MultipleInputValues": null,
                    "NonPrimaryInput": false,
                    "Max": "NaN",
                    "Min": "NaN",
                    "IsEditable": true,
                    "IsConstant": false,
                    "UniqueID": "368e7911-a6f9-40ae-a893-d116687354f7",
                    "Dimensions": {
                      "$type": "ModelMakerEngine.MMDimensions, ModelMakerEngine",
                      "$values": []
                    },
                    "EquationOBXInternal": null,
                    "NameOfGroup": "Time.Headers",
                    "EquationToParse": "",
                    "MostRecentExpectedUnitErrors": null,
                    "Units": {
                      "$ref": "2"
                    },
                    "Name": "Contract year",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
                    "$type": "ModelMaker.VariableNode, ModelMaker",
                    "PivotTableLink": null,
                    "NumberFormatOverride": null,
                    "HasOpeningBalanceFlag": false,
                    "OpeningBalanceFlagAppliedName": "",
                    "ToolTip": "=PREVIOUSVALUE()+1 (Counter)",
                    "Deletable": false,
                    "Comment": "",
                    "HasSwitchSignLine": false,
                    "SwitchSignForReport": false,
                    "MultipleInputValues": null,
                    "NonPrimaryInput": false,
                    "Max": "NaN",
                    "Min": "NaN",
                    "IsEditable": true,
                    "IsConstant": false,
                    "UniqueID": "255a3d09-769c-44de-ab56-34bc1a189b17",
                    "Dimensions": {
                      "$type": "ModelMakerEngine.MMDimensions, ModelMakerEngine",
                      "$values": []
                    },
                    "EquationOBXInternal": "PREVIOUSVALUE()+1",
                    "NameOfGroup": "Time.Headers",
                    "EquationToParse": "PREVIOUSVALUE()+1",
                    "MostRecentExpectedUnitErrors": null,
                    "Units": {
                      "$id": "20",
                      "$type": "ModelMaker.Unit, ModelMaker",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
                    "Name": "Period nu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8,
                    "IsStandardNode": true,
                    "WarnMessage": null,
                    "StandardDescription": null,
                    "HasStandardDescription": false,
                    "HasStandardName": true,
                    "OptimisationNodePair": null,
                    "IsOptimisationNode": false,
                    "Actuals": null,
                    "UDFCode": null,
                    "AssociatedOptimisationNodes": null,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Name": "Header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1",
              "$type": "ModelMaker.VariableNode, ModelMaker",
              "PivotTableLink": null,
              "NumberFormatOverride": null,
              "HasOpeningBalanceFlag": false,
              "OpeningBalanceFlagAppliedName": "",
              "ToolTip": "IF([Period number] = 1,[Start date],EDATE(PREVIOUSVALUE(), [Months per period]))",
              "Deletable": false,
              "Comment": "",
              "HasSwitchSignLine": false,
              "SwitchSignForReport": false,
              "MultipleInputValues": null,
              "NonPrimaryInput": false,
              "Max": "NaN",
              "Min": "NaN",
              "IsEditable": true,
              "IsConstant": false,
              "UniqueID": "e9811116-ad9e-456e-bccf-fd2a70efd112",
              "Dimensions": {
                "$type": "ModelMakerEngine.MMDimensions, ModelMakerEngine",
                "$values": []
              },
              "EquationOBXInternal": "IF([Period number] = 1,[Start date],EDATE(PREVIOUSVALUE(), [Months per period]))",
              "NameOfGroup": "Time",
              "EquationToParse": "IF([Period number] = 1,[Start date],EDATE(PREVIOUSVALUE(), [Months per period]))",
              "MostRecentExpectedUnitErrors": null,
              "Units": {
                "$id": "22",
                "$type": "ModelMaker.Unit, ModelMaker",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
              "Name": "Model period star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9,
              "IsStandardNode": true,
              "WarnMessage": null,
              "StandardDescription": null,
              "HasStandardDescription": false,
              "HasStandardName": true,
              "OptimisationNodePair": null,
              "IsOptimisationNode": false,
              "Actuals": null,
              "UDFCode": null,
              "AssociatedOptimisationNodes": null,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true,
        "DimensionsAcross": {
          "$type": "ModelMakerEngine.MMDimensions, ModelMakerEngine",
          "$values": []
        },
        "TimeAxis": 0,
        "IndexInParent": 2,
        "Name": "Tim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3",
        "$type": "ModelMaker.GroupNode, ModelMaker",
        "TabOrHeaderColour": "",
        "Comment": "",
        "NameOfGroup": "Model Checks and Alerts",
        "YPosition": 0,
        "Folded": true,
        "Font": null,
        "Children": {
          "$type": "ModelMaker.GroupNodeChildCollection, ModelMaker",
          "$values": []
        },
        "AllowAddChildren": true,
        "AllowRemoveChildren": true,
        "IsImported": false,
        "IsChecksGroup": true,
        "IsAlertsGroup": false,
        "IsChecksAndAlertsGroup": false,
        "IsUnallocatedGroup": false,
        "IsInputsGroup": false,
        "IsFlag": false,
        "IsTimeAndFlagsGroup": false,
        "DimensionsAcross": {
          "$type": "ModelMakerEngine.MMDimensions, ModelMakerEngine",
          "$values": []
        },
        "TimeAxis": 0,
        "IndexInParent": -1,
        "Name": "Model Check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4",
        "$type": "ModelMaker.GroupNode, ModelMaker",
        "TabOrHeaderColour": "",
        "Comment": "",
        "NameOfGroup": "Model Checks and Alerts",
        "YPosition": 1,
        "Folded": true,
        "Font": null,
        "Children": {
          "$type": "ModelMaker.GroupNodeChildCollection, ModelMaker",
          "$values": []
        },
        "AllowAddChildren": true,
        "AllowRemoveChildren": true,
        "IsImported": false,
        "IsChecksGroup": false,
        "IsAlertsGroup": true,
        "IsChecksAndAlertsGroup": false,
        "IsUnallocatedGroup": false,
        "IsInputsGroup": false,
        "IsFlag": false,
        "IsTimeAndFlagsGroup": false,
        "DimensionsAcross": {
          "$type": "ModelMakerEngine.MMDimensions, ModelMakerEngine",
          "$values": []
        },
        "TimeAxis": 0,
        "IndexInParent": -1,
        "Name": "Model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5",
        "$type": "ModelMaker.GroupNode, ModelMaker",
        "TabOrHeaderColour": "",
        "Comment": "",
        "NameOfGroup": null,
        "YPosition": 0,
        "Folded": false,
        "Font": null,
        "Children": {
          "$type": "ModelMaker.GroupNodeChildCollection, ModelMaker",
          "$values": [
            {
              "$ref": "23"
            },
            {
              "$ref": "24"
            }
          ]
        },
        "AllowAddChildren": true,
        "AllowRemoveChildren": true,
        "IsImported": false,
        "IsChecksGroup": false,
        "IsAlertsGroup": false,
        "IsChecksAndAlertsGroup": true,
        "IsUnallocatedGroup": false,
        "IsInputsGroup": false,
        "IsFlag": false,
        "IsTimeAndFlagsGroup": false,
        "DimensionsAcross": {
          "$type": "ModelMakerEngine.MMDimensions, ModelMakerEngine",
          "$values": []
        },
        "TimeAxis": 0,
        "IndexInParent": 3,
        "Name": "Model Checks and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6",
        "$type": "ModelMaker.TimeNode, ModelMaker",
        "ForceUpdate": 1,
        "Axis": 0,
        "EndDate": "2026-03-31T00:00:00",
        "MonthsPerPeriod": 12,
        "StartDate": "2017-04-01T00:00:00",
        "NumberOfPeriods": 9,
        "TimeStep": 8,
        "YearEndBasis": 1002,
        "YearEndMonth": 3,
        "YPosition": -1,
        "Parent": {
          "$ref": "1"
        },
        "Visible": false,
        "ToolTip": "",
        "OpeningBalanceFlagAppliedName": "",
        "Font": null,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5"
      },
      {
        "$ref": "14"
      },
      {
        "$ref": "19"
      },
      {
        "$ref": "9"
      },
      {
        "$ref": "21"
      },
      {
        "$ref": "15"
      },
      {
        "$ref": "7"
      },
      {
        "$ref": "17"
      },
      {
        "$ref": "18"
      },
      {
        "$id": "27",
        "$type": "ModelMaker.GroupNode, ModelMaker",
        "TabOrHeaderColour": "",
        "Comment": "",
        "NameOfGroup": null,
        "YPosition": 0,
        "Folded": false,
        "Font": null,
        "Children": {
          "$type": "ModelMaker.GroupNodeChildCollection, ModelMaker",
          "$values": []
        },
        "AllowAddChildren": true,
        "AllowRemoveChildren": true,
        "IsImported": false,
        "IsChecksGroup": true,
        "IsAlertsGroup": false,
        "IsChecksAndAlertsGroup": false,
        "IsUnallocatedGroup": false,
        "IsInputsGroup": false,
        "IsFlag": false,
        "IsTimeAndFlagsGroup": false,
        "DimensionsAcross": {
          "$type": "ModelMakerEngine.MMDimensions, ModelMakerEngine",
          "$values": []
        },
        "TimeAxis": 0,
        "IndexInParent": 5,
        "Name": "Model Check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8",
        "$type": "ModelMaker.GroupNode, ModelMaker",
        "TabOrHeaderColour": "",
        "Comment": "",
        "NameOfGroup": null,
        "YPosition": 0,
        "Folded": false,
        "Font": null,
        "Children": {
          "$type": "ModelMaker.GroupNodeChildCollection, ModelMaker",
          "$values": []
        },
        "AllowAddChildren": true,
        "AllowRemoveChildren": true,
        "IsImported": false,
        "IsChecksGroup": false,
        "IsAlertsGroup": true,
        "IsChecksAndAlertsGroup": false,
        "IsUnallocatedGroup": false,
        "IsInputsGroup": false,
        "IsFlag": false,
        "IsTimeAndFlagsGroup": false,
        "DimensionsAcross": {
          "$type": "ModelMakerEngine.MMDimensions, ModelMakerEngine",
          "$values": []
        },
        "TimeAxis": 0,
        "IndexInParent": 6,
        "Name": "Model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ref": "11"
      },
      {
        "$id": "29",
        "$type": "ModelMaker.GroupNode, ModelMaker",
        "TabOrHeaderColour": "",
        "Comment": "",
        "NameOfGroup": null,
        "YPosition": 0,
        "Folded": false,
        "Font": null,
        "Children": {
          "$type": "ModelMaker.GroupNodeChildCollection, ModelMaker",
          "$values": [
            {
              "$id": "30",
              "$type": "ModelMaker.VariableNode, ModelMaker",
              "PivotTableLink": null,
              "NumberFormatOverride": null,
              "HasOpeningBalanceFlag": false,
              "OpeningBalanceFlagAppliedName": "",
              "ToolTip": "= ()",
              "Deletable": true,
              "Comment": "",
              "HasSwitchSignLine": false,
              "SwitchSignForReport": false,
              "MultipleInputValues": null,
              "NonPrimaryInput": false,
              "Max": "NaN",
              "Min": "NaN",
              "IsEditable": true,
              "IsConstant": false,
              "UniqueID": "eddae716-1017-4b30-92e3-b851d1a638c7",
              "Dimensions": {
                "$type": "ModelMakerEngine.MMDimensions, ModelMakerEngine",
                "$values": []
              },
              "EquationOBXInternal": null,
              "NameOfGroup": "Indexation",
              "EquationToParse": "",
              "MostRecentExpectedUnitErrors": null,
              "Units": {
                "$id": "31",
                "$type": "ModelMaker.Unit, ModelMaker",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
              "Name": "CPIH",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true,
              "StandardName": 0,
              "IsStandardNode": false,
              "WarnMessage": null,
              "StandardDescription": null,
              "HasStandardDescription": false,
              "HasStandardName": false,
              "OptimisationNodePair": null,
              "IsOptimisationNode": false,
              "Actuals": null,
              "UDFCode": null,
              "AssociatedOptimisationNodes": null,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2",
              "$type": "ModelMaker.VariableNode, ModelMaker",
              "PivotTableLink": null,
              "NumberFormatOverride": null,
              "HasOpeningBalanceFlag": false,
              "OpeningBalanceFlagAppliedName": "",
              "ToolTip": "= ()",
              "Deletable": true,
              "Comment": "",
              "HasSwitchSignLine": false,
              "SwitchSignForReport": false,
              "MultipleInputValues": null,
              "NonPrimaryInput": false,
              "Max": "NaN",
              "Min": "NaN",
              "IsEditable": true,
              "IsConstant": false,
              "UniqueID": "8afdf96a-0afd-47fe-94eb-345c200432ff",
              "Dimensions": {
                "$type": "ModelMakerEngine.MMDimensions, ModelMakerEngine",
                "$values": []
              },
              "EquationOBXInternal": null,
              "NameOfGroup": "Indexation",
              "EquationToParse": "",
              "MostRecentExpectedUnitErrors": null,
              "Units": {
                "$ref": "2"
              },
              "Name": "CPIH Wedge",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true,
              "StandardName": 0,
              "IsStandardNode": false,
              "WarnMessage": null,
              "StandardDescription": null,
              "HasStandardDescription": false,
              "HasStandardName": false,
              "OptimisationNodePair": null,
              "IsOptimisationNode": false,
              "Actuals": null,
              "UDFCode": null,
              "AssociatedOptimisationNodes": null,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3",
              "$type": "ModelMaker.VariableNode, ModelMaker",
              "PivotTableLink": null,
              "NumberFormatOverride": null,
              "HasOpeningBalanceFlag": false,
              "OpeningBalanceFlagAppliedName": "",
              "ToolTip": "=[CPIH] + [CPIH Wedge] ()",
              "Deletable": true,
              "Comment": "",
              "HasSwitchSignLine": false,
              "SwitchSignForReport": false,
              "MultipleInputValues": null,
              "NonPrimaryInput": false,
              "Max": "NaN",
              "Min": "NaN",
              "IsEditable": true,
              "IsConstant": false,
              "UniqueID": "b121801f-08bc-456e-bc14-f5d00dba71cc",
              "Dimensions": {
                "$type": "ModelMakerEngine.MMDimensions, ModelMakerEngine",
                "$values": []
              },
              "EquationOBXInternal": "[CPIH] + [CPIH Wedge]",
              "NameOfGroup": "Indexation",
              "EquationToParse": "[CPIH] + [CPIH Wedge]",
              "MostRecentExpectedUnitErrors": null,
              "Units": {
                "$ref": "2"
              },
              "Name": "RPI",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4,
        "Name": "Index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12"
      },
      {
        "$id": "34",
        "$type": "ModelMaker.GroupNode, ModelMaker",
        "TabOrHeaderColour": "",
        "Comment": "",
        "NameOfGroup": null,
        "YPosition": 0,
        "Folded": false,
        "Font": null,
        "Children": {
          "$type": "ModelMaker.GroupNodeChildCollection, ModelMaker",
          "$values":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7,
        "Name": "Optimis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30"
      },
      {
        "$ref": "32"
      },
      {
        "$ref": "33"
      }
    ]
  },
  "Reports": {
    "$type": "ModelMaker.UndoableCollection`1[[ModelMakerEngine.IReport, ModelMakerEngine]], ModelMaker.Undo",
    "$values": []
  },
  "TopLevelNodes": {
    "$type": "ModelMaker.UndoableCollection`1[[ModelMakerEngine.INode, ModelMakerEngine]], ModelMaker.Undo",
    "$values": [
      {
        "$ref": "3"
      },
      {
        "$ref": "4"
      },
      {
        "$ref": "13"
      },
      {
        "$ref": "25"
      },
      {
        "$ref": "29"
      },
      {
        "$ref": "27"
      },
      {
        "$ref": "28"
      },
      {
        "$ref": "34"
      }
    ]
  },
  "OptimisationGroup": {
    "$ref": "34"
  },
  "NumberOfBuiltInGroups": 5,
  "Password": null,
  "ProtectBook": false,
  "Description": null,
  "ActualsHelper": null,
  "StandardNumberFormats": {
    "$id": "35",
    "$type": "System.Collections.Generic.Dictionary`2[[ModelMakerEngine.NamedNumberFormat, ModelMakerEngine],[System.String, mscorlib]], mscorlib"
  },
  "UseHybridTimeline": false,
  "MessageChoices": null,
  "UnitNumberFormatMapping": {
    "$id": "36",
    "$type": "ModelMakerEngine.UnitNumberFormatMapping, ModelMakerEngine",
    "UnitNumberFormatting": {
      "$id": "37",
      "$type": "System.Collections.Generic.Dictionary`2[[System.String, mscorlib],[ModelMakerEngine.NamedNumberFormat, ModelMakerEngine]], mscorlib"
    },
    "UnitCustomNumberFormatting": {
      "$id": "38",
      "$type": "System.Collections.Generic.Dictionary`2[[System.String, mscorlib],[System.String, mscorlib]], mscorlib"
    }
  }
}]]>  <Options>
    <TotalsColumn Value="8"/>
    <ConstantsColumn Value="6"/>
    <InputRow Value="7"/>
    <FirstTimeColumn Value="10"/>
    <UnitsColumn Value="7"/>
    <InputName Value="5"/>
    <OutputFileName Value="C:\Users\thomas.jones\Desktop\Template file.xlsx"/>
    <SpacingBetweenBlocks Value="0"/>
    <SpacingBetweenFormulas Value="0"/>
    <SpacingBetweenInputs Value="0"/>
    <SpacingRowsSmall Value="False"/>
    <SpacingRowsSize Value="4"/>
    <TimeRow Value="2"/>
    <InputLayout Value="Basic"/>
    <CalcsLayout Value="Group"/>
    <ExcelFormat Value="2"/>
    <SaveAsXLSB Value="False"/>
    <DimensionsInSeparateColumn Value="False"/>
    <GroupCalculationandResultBlocks Value="False"/>
    <GroupSections Value="False"/>
    <FlagNotAsPercent Value="True"/>
    <Formulanamesonallrows Value="True"/>
    <OpeningBalancesText Value=""/>
    <Movementtext Value="Movement"/>
    <ClosingBalancetext Value=""/>
    <FreezeFrames Value="True"/>
    <EnforceOneFormula Value="False"/>
    <HideGridlines Value="True"/>
    <ResultsLayout Value="Group"/>
    <GroupBlocks Value="False"/>
    <FASTBlocks Value="True"/>
    <FASTImportColor Value="True"/>
    <FASTExportColor Value="True"/>
    <FASTSpacing Value="True"/>
    <FastColorCounterflows Value="False"/>
    <FASTTotalsColumn Value="8"/>
    <FASTLiveLabels Value="True"/>
    <FASTVBAScenarios Value="False"/>
    <FASTPyramidStructure Value="False"/>
    <FASTRowAnchorLinks Value="True"/>
    <ReviewColumn Value="False"/>
  </Options>
</ModelMaker>
</file>

<file path=customXml/item2.xml><?xml version="1.0" encoding="utf-8"?>
<ct:contentTypeSchema xmlns:ct="http://schemas.microsoft.com/office/2006/metadata/contentType" xmlns:ma="http://schemas.microsoft.com/office/2006/metadata/properties/metaAttributes" ct:_="" ma:_="" ma:contentTypeName="Document" ma:contentTypeID="0x010100F544C6218F23164E9DFC8866A75276D6" ma:contentTypeVersion="19" ma:contentTypeDescription="Create a new document." ma:contentTypeScope="" ma:versionID="a72cb858095bd781c908b5981da47552">
  <xsd:schema xmlns:xsd="http://www.w3.org/2001/XMLSchema" xmlns:xs="http://www.w3.org/2001/XMLSchema" xmlns:p="http://schemas.microsoft.com/office/2006/metadata/properties" xmlns:ns2="9c5cf6ab-7529-48eb-a1eb-dd473f76c5bf" xmlns:ns3="5f825c9b-4e7d-40ef-89ca-0b17b57e62b8" targetNamespace="http://schemas.microsoft.com/office/2006/metadata/properties" ma:root="true" ma:fieldsID="31e056a1524574b45df6f5edee7ae22d" ns2:_="" ns3:_="">
    <xsd:import namespace="9c5cf6ab-7529-48eb-a1eb-dd473f76c5bf"/>
    <xsd:import namespace="5f825c9b-4e7d-40ef-89ca-0b17b57e62b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ObjectDetectorVersions" minOccurs="0"/>
                <xsd:element ref="ns2:MediaLengthInSeconds" minOccurs="0"/>
                <xsd:element ref="ns2:Coverage" minOccurs="0"/>
                <xsd:element ref="ns2:Status" minOccurs="0"/>
                <xsd:element ref="ns2:CentralLock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cf6ab-7529-48eb-a1eb-dd473f76c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b27365-52eb-41c3-9d47-32873fc17ee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Coverage" ma:index="24" nillable="true" ma:displayName="Coverage" ma:format="Dropdown" ma:internalName="Coverage">
      <xsd:simpleType>
        <xsd:restriction base="dms:Text">
          <xsd:maxLength value="255"/>
        </xsd:restriction>
      </xsd:simpleType>
    </xsd:element>
    <xsd:element name="Status" ma:index="25" nillable="true" ma:displayName="Status (for HR use only)" ma:format="Dropdown" ma:internalName="Status">
      <xsd:simpleType>
        <xsd:restriction base="dms:Choice">
          <xsd:enumeration value="Complete by HR"/>
          <xsd:enumeration value="Choice 2"/>
          <xsd:enumeration value="Choice 3"/>
        </xsd:restriction>
      </xsd:simpleType>
    </xsd:element>
    <xsd:element name="CentralLocked" ma:index="26" nillable="true" ma:displayName="Central Locked" ma:format="Dropdown" ma:internalName="CentralLocke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825c9b-4e7d-40ef-89ca-0b17b57e62b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c0901c5-1ba8-4e8c-ba78-4715d38455bb}" ma:internalName="TaxCatchAll" ma:showField="CatchAllData" ma:web="5f825c9b-4e7d-40ef-89ca-0b17b57e62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c5cf6ab-7529-48eb-a1eb-dd473f76c5bf">
      <Terms xmlns="http://schemas.microsoft.com/office/infopath/2007/PartnerControls"/>
    </lcf76f155ced4ddcb4097134ff3c332f>
    <TaxCatchAll xmlns="5f825c9b-4e7d-40ef-89ca-0b17b57e62b8" xsi:nil="true"/>
    <Status xmlns="9c5cf6ab-7529-48eb-a1eb-dd473f76c5bf" xsi:nil="true"/>
    <Coverage xmlns="9c5cf6ab-7529-48eb-a1eb-dd473f76c5bf" xsi:nil="true"/>
    <CentralLocked xmlns="9c5cf6ab-7529-48eb-a1eb-dd473f76c5bf" xsi:nil="true"/>
  </documentManagement>
</p:properties>
</file>

<file path=customXml/itemProps1.xml><?xml version="1.0" encoding="utf-8"?>
<ds:datastoreItem xmlns:ds="http://schemas.openxmlformats.org/officeDocument/2006/customXml" ds:itemID="{196ACB8E-940D-4491-847B-3A7777891D6D}"/>
</file>

<file path=customXml/itemProps2.xml><?xml version="1.0" encoding="utf-8"?>
<ds:datastoreItem xmlns:ds="http://schemas.openxmlformats.org/officeDocument/2006/customXml" ds:itemID="{0341013E-CFCF-4BA6-87E9-BDDC2CF42E3C}"/>
</file>

<file path=customXml/itemProps3.xml><?xml version="1.0" encoding="utf-8"?>
<ds:datastoreItem xmlns:ds="http://schemas.openxmlformats.org/officeDocument/2006/customXml" ds:itemID="{0A6B653E-8ACC-4F95-9536-0CAC098BD747}"/>
</file>

<file path=customXml/itemProps4.xml><?xml version="1.0" encoding="utf-8"?>
<ds:datastoreItem xmlns:ds="http://schemas.openxmlformats.org/officeDocument/2006/customXml" ds:itemID="{10AD411C-5E57-4D1B-9724-EC6549E623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TMS-DD-032-PR24-RCV-adjustments-feeder-model</dc:title>
  <dc:subject/>
  <dc:creator/>
  <cp:keywords/>
  <dc:description/>
  <cp:lastModifiedBy>kassandra.byaruhanga@baringa.com</cp:lastModifiedBy>
  <cp:revision>1</cp:revision>
  <dcterms:created xsi:type="dcterms:W3CDTF">2024-05-17T09:04:50Z</dcterms:created>
  <dcterms:modified xsi:type="dcterms:W3CDTF">2024-08-28T09:09:06Z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0x010100F544C6218F23164E9DFC8866A75276D6</vt:lpwstr>
  </property>
</Properties>
</file>